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80" windowWidth="23040" windowHeight="9020" firstSheet="1" activeTab="1"/>
  </bookViews>
  <sheets>
    <sheet name="Plán" sheetId="1" r:id="rId1"/>
    <sheet name="2018" sheetId="7" r:id="rId2"/>
  </sheets>
  <calcPr calcId="162913"/>
</workbook>
</file>

<file path=xl/calcChain.xml><?xml version="1.0" encoding="utf-8"?>
<calcChain xmlns="http://schemas.openxmlformats.org/spreadsheetml/2006/main">
  <c r="Z15" i="7" l="1"/>
  <c r="Y15" i="7"/>
  <c r="X16" i="7"/>
  <c r="X15" i="7"/>
  <c r="W15" i="7"/>
  <c r="V16" i="7"/>
  <c r="V15" i="7"/>
  <c r="U15" i="7"/>
  <c r="L10" i="7" l="1"/>
  <c r="J7" i="7"/>
  <c r="F15" i="7" l="1"/>
  <c r="G15" i="7"/>
  <c r="H15" i="7"/>
  <c r="J15" i="7"/>
  <c r="K15" i="7"/>
  <c r="L15" i="7"/>
  <c r="K18" i="7" s="1"/>
  <c r="M15" i="7"/>
  <c r="N15" i="7"/>
  <c r="N16" i="7" s="1"/>
  <c r="O15" i="7"/>
  <c r="P15" i="7"/>
  <c r="Q15" i="7"/>
  <c r="R15" i="7"/>
  <c r="S15" i="7"/>
  <c r="T15" i="7"/>
  <c r="E15" i="7"/>
  <c r="F27" i="7"/>
  <c r="G27" i="7"/>
  <c r="T16" i="7" l="1"/>
  <c r="O18" i="7"/>
  <c r="H16" i="7"/>
  <c r="O16" i="7"/>
  <c r="F16" i="7"/>
  <c r="R16" i="7"/>
  <c r="P16" i="7"/>
  <c r="L16" i="7"/>
  <c r="I15" i="7"/>
  <c r="K16" i="7" s="1"/>
  <c r="E27" i="7"/>
  <c r="J16" i="7" l="1"/>
  <c r="S16" i="7"/>
  <c r="E13" i="1" l="1"/>
  <c r="E14" i="1" s="1"/>
  <c r="D13" i="1"/>
</calcChain>
</file>

<file path=xl/sharedStrings.xml><?xml version="1.0" encoding="utf-8"?>
<sst xmlns="http://schemas.openxmlformats.org/spreadsheetml/2006/main" count="74" uniqueCount="48">
  <si>
    <t>Příloha 3.6</t>
  </si>
  <si>
    <t>Plán hospodaření Centra popularizace na rok 2016</t>
  </si>
  <si>
    <t>Středisko/SPP</t>
  </si>
  <si>
    <t>Zdroj</t>
  </si>
  <si>
    <t>Název</t>
  </si>
  <si>
    <t>Náklady</t>
  </si>
  <si>
    <t>Výnosy</t>
  </si>
  <si>
    <t>Provoz CP</t>
  </si>
  <si>
    <t>Provoz expozic</t>
  </si>
  <si>
    <t>Pořízení exponátů</t>
  </si>
  <si>
    <t>Projekt Tvorba značky</t>
  </si>
  <si>
    <t>Plán celkem</t>
  </si>
  <si>
    <t>Výsledek</t>
  </si>
  <si>
    <t>*</t>
  </si>
  <si>
    <t>*  Plánovaná provozní ztráta ve výši 538 020,- Kč bude vykryta z provozních prostředků děkanátu.</t>
  </si>
  <si>
    <t>Provozní náklady budovy včetně energií  ve výši 2.328.708,- Kč jsou zahrnuty do plánovaných nákladů správy budov.</t>
  </si>
  <si>
    <t>3900_1,2</t>
  </si>
  <si>
    <t>Plán investic</t>
  </si>
  <si>
    <t>Plán a čerpání celkem</t>
  </si>
  <si>
    <t>Položka č. 4</t>
  </si>
  <si>
    <t xml:space="preserve">*  Na základě průběžných výsledků hospodaření Centra popularizace k 31.8.2016 lze předpokládat, že k očekávané provozní ztrátě ve výši  538 020,- Kč nedojde a k 31.12.2016 bude hospodaření Centra popularizace vyrovnané. </t>
  </si>
  <si>
    <t>Investiční náklady jsou pokryty ze zdrojů děkanátu (FRIM - zdroj 80 a FRIM z FPP - zdroj 81). Plánované prostředky na pořízení investic budou k 31.12.2016 vyčerpány.</t>
  </si>
  <si>
    <t>Investice Pevnost poznání</t>
  </si>
  <si>
    <t>Náklady plán</t>
  </si>
  <si>
    <t>Výnosy plán</t>
  </si>
  <si>
    <t>Plán - provozní prostředky CP</t>
  </si>
  <si>
    <t>Prodej zboží</t>
  </si>
  <si>
    <t>Provoz CP (běžný provoz, vzdělávání)</t>
  </si>
  <si>
    <t>Kroužky a tábory</t>
  </si>
  <si>
    <t>Pronájmy prostor externí</t>
  </si>
  <si>
    <t>Provoz expozic - (vstupenky,pořízení neinv. exponátů)</t>
  </si>
  <si>
    <t>Pořízení exponátů (vyráběné)</t>
  </si>
  <si>
    <t>Plán hospodaření Centra popularizace na rok 2018</t>
  </si>
  <si>
    <t xml:space="preserve">Položka </t>
  </si>
  <si>
    <t>Příloha č. 8</t>
  </si>
  <si>
    <t>Plán - investiční prostředky (zahrnuto do děkanátu - vybavení)</t>
  </si>
  <si>
    <t>Položka "Pořízení exponátů" je předmětem dodatečného schválení investic</t>
  </si>
  <si>
    <t>Skutečnost k 31.8.</t>
  </si>
  <si>
    <t>Skutečnost k datu předložení zprávy   o hospodaření</t>
  </si>
  <si>
    <t>Pronájem techniky a mobiliáře</t>
  </si>
  <si>
    <t>Průběžný výsledek v %</t>
  </si>
  <si>
    <t>viz přehled investic - rozvoj</t>
  </si>
  <si>
    <t>Provoz CP (vnitrovýnosy -vnitronáklady, výjezdní balíčky)</t>
  </si>
  <si>
    <r>
      <t xml:space="preserve">V roce 2018 je plánována mírná provozní ztráta ve výši 509 075,- Kč , která bude vykryta z provozních prostředků děkanátu z neveřejných zdrojů (příp. z FPP HV alokovaném na CP). Na základě výsledků předešlých let lze očekávat vyrovnaný rozpočet díky vyšším výnosům, než je plánováno. </t>
    </r>
    <r>
      <rPr>
        <b/>
        <sz val="11"/>
        <color rgb="FFFF0000"/>
        <rFont val="Calibri"/>
        <family val="2"/>
        <scheme val="minor"/>
      </rPr>
      <t>Průběžný výsledek k datu 31.8.2018 ukazuje hodnotu + 1 074 535,- Kč (namísto provozní ztráty je tedy naopak průběžně generován výrazný provozní zisk)</t>
    </r>
  </si>
  <si>
    <r>
      <t xml:space="preserve">Provozní náklady budovy včetně energií ve výši  2.628.254,- Kč jsou zahrnuty do plánovaných nákladů správy budov (středisko 3940, 3941). </t>
    </r>
    <r>
      <rPr>
        <b/>
        <sz val="11"/>
        <color rgb="FFFF0000"/>
        <rFont val="Calibri"/>
        <family val="2"/>
        <scheme val="minor"/>
      </rPr>
      <t>Průběžné náklady této položky jsou k datu 31.8.2018 ve výši 1 383 940,- Kč. Čerpáno je tedy 53% plánovaných nákladů.</t>
    </r>
  </si>
  <si>
    <t>celkem</t>
  </si>
  <si>
    <t>HV plán</t>
  </si>
  <si>
    <t>HV skutečnost 31.8.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</si>
</sst>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indexed="8"/>
      <name val="Helvetica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Protection="0">
      <alignment vertical="top" wrapText="1"/>
    </xf>
    <xf numFmtId="9" fontId="13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/>
    <xf numFmtId="0" fontId="3" fillId="0" borderId="1" xfId="0" applyFont="1" applyBorder="1"/>
    <xf numFmtId="3" fontId="3" fillId="0" borderId="1" xfId="0" applyNumberFormat="1" applyFont="1" applyBorder="1"/>
    <xf numFmtId="3" fontId="3" fillId="0" borderId="3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1" fillId="0" borderId="6" xfId="0" applyFont="1" applyBorder="1"/>
    <xf numFmtId="0" fontId="1" fillId="0" borderId="7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0" fontId="3" fillId="0" borderId="4" xfId="0" applyFont="1" applyBorder="1" applyAlignment="1">
      <alignment horizontal="center" vertical="center"/>
    </xf>
    <xf numFmtId="16" fontId="1" fillId="0" borderId="0" xfId="0" applyNumberFormat="1" applyFont="1" applyAlignment="1">
      <alignment horizontal="left"/>
    </xf>
    <xf numFmtId="0" fontId="4" fillId="0" borderId="0" xfId="0" applyFont="1"/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5" fillId="0" borderId="0" xfId="0" applyFont="1"/>
    <xf numFmtId="0" fontId="1" fillId="0" borderId="12" xfId="0" applyFont="1" applyBorder="1"/>
    <xf numFmtId="0" fontId="1" fillId="0" borderId="13" xfId="0" applyFont="1" applyBorder="1"/>
    <xf numFmtId="3" fontId="1" fillId="0" borderId="13" xfId="0" applyNumberFormat="1" applyFont="1" applyBorder="1"/>
    <xf numFmtId="3" fontId="1" fillId="0" borderId="14" xfId="0" applyNumberFormat="1" applyFont="1" applyBorder="1"/>
    <xf numFmtId="0" fontId="6" fillId="0" borderId="0" xfId="0" applyFont="1" applyBorder="1"/>
    <xf numFmtId="3" fontId="6" fillId="0" borderId="0" xfId="0" applyNumberFormat="1" applyFont="1" applyBorder="1"/>
    <xf numFmtId="0" fontId="6" fillId="0" borderId="0" xfId="0" applyFont="1"/>
    <xf numFmtId="0" fontId="0" fillId="0" borderId="0" xfId="0" applyFont="1"/>
    <xf numFmtId="16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0" borderId="6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/>
    </xf>
    <xf numFmtId="0" fontId="0" fillId="2" borderId="15" xfId="0" applyFont="1" applyFill="1" applyBorder="1" applyAlignment="1">
      <alignment vertical="center" wrapText="1"/>
    </xf>
    <xf numFmtId="3" fontId="0" fillId="5" borderId="9" xfId="0" applyNumberFormat="1" applyFont="1" applyFill="1" applyBorder="1" applyAlignment="1">
      <alignment vertical="center"/>
    </xf>
    <xf numFmtId="3" fontId="0" fillId="6" borderId="10" xfId="0" applyNumberFormat="1" applyFont="1" applyFill="1" applyBorder="1" applyAlignment="1">
      <alignment vertical="center"/>
    </xf>
    <xf numFmtId="3" fontId="0" fillId="2" borderId="10" xfId="0" applyNumberFormat="1" applyFont="1" applyFill="1" applyBorder="1" applyAlignment="1">
      <alignment vertical="center"/>
    </xf>
    <xf numFmtId="3" fontId="0" fillId="6" borderId="11" xfId="0" applyNumberFormat="1" applyFont="1" applyFill="1" applyBorder="1" applyAlignment="1">
      <alignment vertical="center"/>
    </xf>
    <xf numFmtId="3" fontId="0" fillId="5" borderId="35" xfId="0" applyNumberFormat="1" applyFont="1" applyFill="1" applyBorder="1" applyAlignment="1">
      <alignment vertical="center"/>
    </xf>
    <xf numFmtId="3" fontId="9" fillId="6" borderId="15" xfId="0" applyNumberFormat="1" applyFont="1" applyFill="1" applyBorder="1" applyAlignment="1">
      <alignment vertical="center"/>
    </xf>
    <xf numFmtId="3" fontId="0" fillId="6" borderId="15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5" borderId="21" xfId="0" applyNumberFormat="1" applyFont="1" applyFill="1" applyBorder="1" applyAlignment="1">
      <alignment vertical="center"/>
    </xf>
    <xf numFmtId="3" fontId="0" fillId="6" borderId="1" xfId="0" applyNumberFormat="1" applyFont="1" applyFill="1" applyBorder="1" applyAlignment="1">
      <alignment vertical="center"/>
    </xf>
    <xf numFmtId="3" fontId="0" fillId="2" borderId="1" xfId="0" applyNumberFormat="1" applyFont="1" applyFill="1" applyBorder="1" applyAlignment="1">
      <alignment vertical="center"/>
    </xf>
    <xf numFmtId="3" fontId="0" fillId="6" borderId="27" xfId="0" applyNumberFormat="1" applyFont="1" applyFill="1" applyBorder="1" applyAlignment="1">
      <alignment vertical="center"/>
    </xf>
    <xf numFmtId="3" fontId="0" fillId="5" borderId="2" xfId="0" applyNumberFormat="1" applyFont="1" applyFill="1" applyBorder="1" applyAlignment="1">
      <alignment vertical="center"/>
    </xf>
    <xf numFmtId="3" fontId="0" fillId="6" borderId="3" xfId="0" applyNumberFormat="1" applyFont="1" applyFill="1" applyBorder="1" applyAlignment="1">
      <alignment vertical="center"/>
    </xf>
    <xf numFmtId="3" fontId="0" fillId="2" borderId="27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horizontal="left" vertical="center"/>
    </xf>
    <xf numFmtId="0" fontId="0" fillId="2" borderId="27" xfId="0" applyFont="1" applyFill="1" applyBorder="1" applyAlignment="1">
      <alignment vertical="center"/>
    </xf>
    <xf numFmtId="0" fontId="0" fillId="2" borderId="27" xfId="0" applyFont="1" applyFill="1" applyBorder="1" applyAlignment="1">
      <alignment vertical="center" wrapText="1"/>
    </xf>
    <xf numFmtId="3" fontId="9" fillId="6" borderId="27" xfId="0" applyNumberFormat="1" applyFont="1" applyFill="1" applyBorder="1" applyAlignment="1">
      <alignment vertical="center"/>
    </xf>
    <xf numFmtId="0" fontId="0" fillId="2" borderId="16" xfId="0" applyFont="1" applyFill="1" applyBorder="1" applyAlignment="1">
      <alignment horizontal="left" vertical="center"/>
    </xf>
    <xf numFmtId="0" fontId="0" fillId="2" borderId="28" xfId="0" applyFont="1" applyFill="1" applyBorder="1" applyAlignment="1">
      <alignment vertical="center"/>
    </xf>
    <xf numFmtId="3" fontId="0" fillId="5" borderId="16" xfId="0" applyNumberFormat="1" applyFont="1" applyFill="1" applyBorder="1" applyAlignment="1">
      <alignment vertical="center"/>
    </xf>
    <xf numFmtId="3" fontId="0" fillId="6" borderId="28" xfId="0" applyNumberFormat="1" applyFont="1" applyFill="1" applyBorder="1" applyAlignment="1">
      <alignment vertical="center"/>
    </xf>
    <xf numFmtId="3" fontId="0" fillId="2" borderId="28" xfId="0" applyNumberFormat="1" applyFont="1" applyFill="1" applyBorder="1" applyAlignment="1">
      <alignment vertical="center"/>
    </xf>
    <xf numFmtId="3" fontId="0" fillId="6" borderId="5" xfId="0" applyNumberFormat="1" applyFont="1" applyFill="1" applyBorder="1" applyAlignment="1">
      <alignment vertical="center"/>
    </xf>
    <xf numFmtId="0" fontId="0" fillId="2" borderId="18" xfId="0" applyFont="1" applyFill="1" applyBorder="1" applyAlignment="1">
      <alignment horizontal="left" vertical="center"/>
    </xf>
    <xf numFmtId="0" fontId="0" fillId="2" borderId="32" xfId="0" applyFont="1" applyFill="1" applyBorder="1" applyAlignment="1">
      <alignment vertical="center"/>
    </xf>
    <xf numFmtId="3" fontId="0" fillId="5" borderId="18" xfId="0" applyNumberFormat="1" applyFont="1" applyFill="1" applyBorder="1" applyAlignment="1">
      <alignment vertical="center"/>
    </xf>
    <xf numFmtId="3" fontId="0" fillId="6" borderId="32" xfId="0" applyNumberFormat="1" applyFont="1" applyFill="1" applyBorder="1" applyAlignment="1">
      <alignment vertical="center"/>
    </xf>
    <xf numFmtId="3" fontId="0" fillId="2" borderId="32" xfId="0" applyNumberFormat="1" applyFont="1" applyFill="1" applyBorder="1" applyAlignment="1">
      <alignment vertical="center"/>
    </xf>
    <xf numFmtId="3" fontId="0" fillId="6" borderId="20" xfId="0" applyNumberFormat="1" applyFont="1" applyFill="1" applyBorder="1" applyAlignment="1">
      <alignment vertical="center"/>
    </xf>
    <xf numFmtId="3" fontId="0" fillId="5" borderId="23" xfId="0" applyNumberFormat="1" applyFont="1" applyFill="1" applyBorder="1" applyAlignment="1">
      <alignment vertical="center"/>
    </xf>
    <xf numFmtId="3" fontId="0" fillId="6" borderId="19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0" fontId="0" fillId="0" borderId="12" xfId="0" applyFont="1" applyBorder="1"/>
    <xf numFmtId="0" fontId="0" fillId="0" borderId="13" xfId="0" applyFont="1" applyBorder="1"/>
    <xf numFmtId="0" fontId="8" fillId="3" borderId="6" xfId="0" applyFont="1" applyFill="1" applyBorder="1" applyAlignment="1">
      <alignment vertical="center"/>
    </xf>
    <xf numFmtId="0" fontId="8" fillId="3" borderId="30" xfId="0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vertical="center"/>
    </xf>
    <xf numFmtId="3" fontId="8" fillId="6" borderId="6" xfId="0" applyNumberFormat="1" applyFont="1" applyFill="1" applyBorder="1" applyAlignment="1">
      <alignment vertical="center"/>
    </xf>
    <xf numFmtId="3" fontId="10" fillId="6" borderId="6" xfId="0" applyNumberFormat="1" applyFont="1" applyFill="1" applyBorder="1" applyAlignment="1">
      <alignment vertical="center"/>
    </xf>
    <xf numFmtId="3" fontId="8" fillId="6" borderId="33" xfId="0" applyNumberFormat="1" applyFont="1" applyFill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10" fontId="8" fillId="6" borderId="34" xfId="0" applyNumberFormat="1" applyFont="1" applyFill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0" borderId="39" xfId="0" applyNumberFormat="1" applyFont="1" applyBorder="1" applyAlignment="1">
      <alignment vertical="center"/>
    </xf>
    <xf numFmtId="3" fontId="11" fillId="0" borderId="29" xfId="0" applyNumberFormat="1" applyFont="1" applyBorder="1" applyAlignment="1">
      <alignment vertical="center"/>
    </xf>
    <xf numFmtId="3" fontId="8" fillId="0" borderId="40" xfId="0" applyNumberFormat="1" applyFon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10" fontId="8" fillId="6" borderId="26" xfId="0" applyNumberFormat="1" applyFont="1" applyFill="1" applyBorder="1" applyAlignment="1">
      <alignment vertical="center"/>
    </xf>
    <xf numFmtId="0" fontId="0" fillId="0" borderId="0" xfId="0" applyFont="1" applyBorder="1" applyAlignment="1">
      <alignment horizontal="left" vertical="top" wrapText="1"/>
    </xf>
    <xf numFmtId="0" fontId="12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 wrapText="1"/>
    </xf>
    <xf numFmtId="3" fontId="0" fillId="0" borderId="0" xfId="0" applyNumberFormat="1" applyFont="1" applyFill="1" applyBorder="1" applyAlignment="1">
      <alignment horizontal="left" vertical="top" wrapText="1"/>
    </xf>
    <xf numFmtId="3" fontId="0" fillId="0" borderId="0" xfId="0" applyNumberFormat="1" applyFont="1"/>
    <xf numFmtId="0" fontId="8" fillId="4" borderId="0" xfId="0" applyFont="1" applyFill="1"/>
    <xf numFmtId="0" fontId="0" fillId="4" borderId="0" xfId="0" applyFont="1" applyFill="1"/>
    <xf numFmtId="0" fontId="0" fillId="0" borderId="0" xfId="0" applyFont="1" applyFill="1" applyBorder="1"/>
    <xf numFmtId="0" fontId="8" fillId="0" borderId="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 wrapText="1"/>
    </xf>
    <xf numFmtId="0" fontId="8" fillId="6" borderId="3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0" fontId="0" fillId="0" borderId="23" xfId="0" applyFont="1" applyBorder="1"/>
    <xf numFmtId="0" fontId="0" fillId="0" borderId="32" xfId="0" applyFont="1" applyBorder="1"/>
    <xf numFmtId="0" fontId="0" fillId="6" borderId="4" xfId="0" applyFont="1" applyFill="1" applyBorder="1"/>
    <xf numFmtId="0" fontId="0" fillId="6" borderId="5" xfId="0" applyFont="1" applyFill="1" applyBorder="1"/>
    <xf numFmtId="0" fontId="0" fillId="0" borderId="0" xfId="0" applyFont="1" applyBorder="1"/>
    <xf numFmtId="0" fontId="8" fillId="0" borderId="0" xfId="0" applyFont="1" applyFill="1" applyBorder="1"/>
    <xf numFmtId="0" fontId="8" fillId="0" borderId="0" xfId="0" applyFont="1"/>
    <xf numFmtId="0" fontId="8" fillId="4" borderId="6" xfId="0" applyFont="1" applyFill="1" applyBorder="1" applyAlignment="1">
      <alignment horizontal="left" vertical="center"/>
    </xf>
    <xf numFmtId="0" fontId="8" fillId="4" borderId="22" xfId="0" applyFont="1" applyFill="1" applyBorder="1"/>
    <xf numFmtId="3" fontId="8" fillId="4" borderId="30" xfId="0" applyNumberFormat="1" applyFont="1" applyFill="1" applyBorder="1"/>
    <xf numFmtId="3" fontId="8" fillId="6" borderId="30" xfId="0" applyNumberFormat="1" applyFont="1" applyFill="1" applyBorder="1"/>
    <xf numFmtId="3" fontId="8" fillId="6" borderId="8" xfId="0" applyNumberFormat="1" applyFont="1" applyFill="1" applyBorder="1"/>
    <xf numFmtId="0" fontId="11" fillId="0" borderId="0" xfId="0" applyFont="1" applyBorder="1"/>
    <xf numFmtId="0" fontId="0" fillId="0" borderId="24" xfId="0" applyFont="1" applyBorder="1" applyAlignment="1">
      <alignment horizontal="left" vertical="center"/>
    </xf>
    <xf numFmtId="0" fontId="0" fillId="0" borderId="25" xfId="0" applyFont="1" applyBorder="1"/>
    <xf numFmtId="3" fontId="0" fillId="0" borderId="38" xfId="0" applyNumberFormat="1" applyFont="1" applyBorder="1"/>
    <xf numFmtId="3" fontId="0" fillId="6" borderId="34" xfId="0" applyNumberFormat="1" applyFont="1" applyFill="1" applyBorder="1"/>
    <xf numFmtId="3" fontId="0" fillId="6" borderId="26" xfId="0" applyNumberFormat="1" applyFont="1" applyFill="1" applyBorder="1"/>
    <xf numFmtId="3" fontId="0" fillId="0" borderId="26" xfId="0" applyNumberFormat="1" applyFont="1" applyBorder="1"/>
    <xf numFmtId="3" fontId="0" fillId="0" borderId="0" xfId="0" applyNumberFormat="1" applyFont="1" applyBorder="1"/>
    <xf numFmtId="3" fontId="0" fillId="0" borderId="19" xfId="0" applyNumberFormat="1" applyFont="1" applyBorder="1"/>
    <xf numFmtId="0" fontId="8" fillId="0" borderId="12" xfId="0" applyFont="1" applyBorder="1" applyAlignment="1">
      <alignment horizontal="left"/>
    </xf>
    <xf numFmtId="0" fontId="8" fillId="0" borderId="22" xfId="0" applyFont="1" applyBorder="1"/>
    <xf numFmtId="3" fontId="8" fillId="0" borderId="7" xfId="0" applyNumberFormat="1" applyFont="1" applyBorder="1"/>
    <xf numFmtId="3" fontId="8" fillId="0" borderId="0" xfId="0" applyNumberFormat="1" applyFont="1" applyBorder="1"/>
    <xf numFmtId="0" fontId="8" fillId="0" borderId="0" xfId="0" applyFont="1" applyBorder="1"/>
    <xf numFmtId="0" fontId="0" fillId="0" borderId="0" xfId="0" applyFont="1" applyBorder="1" applyAlignment="1">
      <alignment horizontal="left" wrapText="1"/>
    </xf>
    <xf numFmtId="0" fontId="0" fillId="0" borderId="0" xfId="0" applyFont="1" applyFill="1" applyBorder="1" applyAlignment="1">
      <alignment horizontal="left" vertical="center"/>
    </xf>
    <xf numFmtId="0" fontId="0" fillId="0" borderId="17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Font="1" applyBorder="1" applyAlignment="1">
      <alignment horizontal="left" vertical="top" wrapText="1"/>
    </xf>
    <xf numFmtId="0" fontId="8" fillId="0" borderId="38" xfId="0" applyFont="1" applyBorder="1" applyAlignment="1">
      <alignment horizontal="center" vertical="center"/>
    </xf>
    <xf numFmtId="0" fontId="8" fillId="5" borderId="41" xfId="0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0" fillId="0" borderId="1" xfId="0" applyFont="1" applyBorder="1" applyAlignment="1">
      <alignment horizontal="center"/>
    </xf>
    <xf numFmtId="9" fontId="0" fillId="0" borderId="0" xfId="2" applyFont="1"/>
    <xf numFmtId="0" fontId="8" fillId="6" borderId="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Procenta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7"/>
  <sheetViews>
    <sheetView workbookViewId="0">
      <selection activeCell="E9" sqref="E9"/>
    </sheetView>
  </sheetViews>
  <sheetFormatPr defaultRowHeight="14.5" x14ac:dyDescent="0.35"/>
  <cols>
    <col min="1" max="1" width="17.26953125" customWidth="1"/>
    <col min="2" max="2" width="9.26953125" bestFit="1" customWidth="1"/>
    <col min="3" max="3" width="26.26953125" bestFit="1" customWidth="1"/>
    <col min="4" max="4" width="15.1796875" customWidth="1"/>
    <col min="5" max="5" width="14.7265625" customWidth="1"/>
  </cols>
  <sheetData>
    <row r="2" spans="1:8" ht="18.5" x14ac:dyDescent="0.45">
      <c r="A2" s="15" t="s">
        <v>0</v>
      </c>
    </row>
    <row r="3" spans="1:8" ht="18.5" x14ac:dyDescent="0.45">
      <c r="A3" s="15"/>
    </row>
    <row r="4" spans="1:8" ht="26" x14ac:dyDescent="0.6">
      <c r="A4" s="16" t="s">
        <v>1</v>
      </c>
      <c r="B4" s="1"/>
      <c r="C4" s="1"/>
    </row>
    <row r="5" spans="1:8" ht="26" x14ac:dyDescent="0.6">
      <c r="A5" s="16"/>
      <c r="B5" s="1"/>
      <c r="C5" s="1"/>
    </row>
    <row r="6" spans="1:8" ht="26.5" thickBot="1" x14ac:dyDescent="0.65">
      <c r="A6" s="16"/>
      <c r="B6" s="1"/>
      <c r="C6" s="1"/>
    </row>
    <row r="7" spans="1:8" ht="19" thickBot="1" x14ac:dyDescent="0.5">
      <c r="A7" s="24" t="s">
        <v>2</v>
      </c>
      <c r="B7" s="25" t="s">
        <v>3</v>
      </c>
      <c r="C7" s="11" t="s">
        <v>4</v>
      </c>
      <c r="D7" s="22" t="s">
        <v>5</v>
      </c>
      <c r="E7" s="23" t="s">
        <v>6</v>
      </c>
    </row>
    <row r="8" spans="1:8" ht="18.5" x14ac:dyDescent="0.45">
      <c r="A8" s="17">
        <v>3740</v>
      </c>
      <c r="B8" s="18">
        <v>11</v>
      </c>
      <c r="C8" s="19" t="s">
        <v>7</v>
      </c>
      <c r="D8" s="20">
        <v>4528000</v>
      </c>
      <c r="E8" s="21">
        <v>4528000</v>
      </c>
    </row>
    <row r="9" spans="1:8" ht="18.5" x14ac:dyDescent="0.45">
      <c r="A9" s="9">
        <v>3740</v>
      </c>
      <c r="B9" s="8">
        <v>19</v>
      </c>
      <c r="C9" s="2" t="s">
        <v>7</v>
      </c>
      <c r="D9" s="3">
        <v>350000</v>
      </c>
      <c r="E9" s="4">
        <v>450000</v>
      </c>
    </row>
    <row r="10" spans="1:8" ht="18.5" x14ac:dyDescent="0.45">
      <c r="A10" s="9">
        <v>3741</v>
      </c>
      <c r="B10" s="8">
        <v>19</v>
      </c>
      <c r="C10" s="2" t="s">
        <v>8</v>
      </c>
      <c r="D10" s="3">
        <v>3170575</v>
      </c>
      <c r="E10" s="4">
        <v>2532555</v>
      </c>
    </row>
    <row r="11" spans="1:8" ht="18.5" x14ac:dyDescent="0.45">
      <c r="A11" s="9">
        <v>3740</v>
      </c>
      <c r="B11" s="8">
        <v>19</v>
      </c>
      <c r="C11" s="2" t="s">
        <v>9</v>
      </c>
      <c r="D11" s="3">
        <v>100000</v>
      </c>
      <c r="E11" s="4">
        <v>100000</v>
      </c>
    </row>
    <row r="12" spans="1:8" ht="19" thickBot="1" x14ac:dyDescent="0.5">
      <c r="A12" s="9">
        <v>213100041</v>
      </c>
      <c r="B12" s="14">
        <v>16</v>
      </c>
      <c r="C12" s="5" t="s">
        <v>10</v>
      </c>
      <c r="D12" s="6">
        <v>3000000</v>
      </c>
      <c r="E12" s="7">
        <v>3000000</v>
      </c>
    </row>
    <row r="13" spans="1:8" ht="19" thickBot="1" x14ac:dyDescent="0.5">
      <c r="A13" s="10" t="s">
        <v>11</v>
      </c>
      <c r="B13" s="11"/>
      <c r="C13" s="11"/>
      <c r="D13" s="12">
        <f>D8+D10+D9+D11+D12</f>
        <v>11148575</v>
      </c>
      <c r="E13" s="13">
        <f>E8+E10+E9+E11+E12</f>
        <v>10610555</v>
      </c>
      <c r="F13" s="26"/>
    </row>
    <row r="14" spans="1:8" ht="19" thickBot="1" x14ac:dyDescent="0.5">
      <c r="A14" s="30" t="s">
        <v>12</v>
      </c>
      <c r="B14" s="31"/>
      <c r="C14" s="31"/>
      <c r="D14" s="32"/>
      <c r="E14" s="33">
        <f>E13-D13</f>
        <v>-538020</v>
      </c>
      <c r="F14" s="26" t="s">
        <v>13</v>
      </c>
    </row>
    <row r="15" spans="1:8" ht="15.5" x14ac:dyDescent="0.35">
      <c r="A15" s="34" t="s">
        <v>14</v>
      </c>
      <c r="B15" s="34"/>
      <c r="C15" s="34"/>
      <c r="D15" s="35"/>
      <c r="E15" s="35"/>
      <c r="F15" s="36"/>
      <c r="G15" s="36"/>
      <c r="H15" s="36"/>
    </row>
    <row r="16" spans="1:8" ht="15.5" x14ac:dyDescent="0.35">
      <c r="A16" s="34"/>
      <c r="B16" s="34"/>
      <c r="C16" s="34"/>
      <c r="D16" s="35"/>
      <c r="E16" s="35"/>
      <c r="F16" s="36"/>
      <c r="G16" s="36"/>
      <c r="H16" s="36"/>
    </row>
    <row r="17" spans="1:8" ht="18.5" x14ac:dyDescent="0.45">
      <c r="A17" s="27" t="s">
        <v>15</v>
      </c>
      <c r="B17" s="27"/>
      <c r="C17" s="27"/>
      <c r="D17" s="27"/>
      <c r="E17" s="28"/>
      <c r="F17" s="29"/>
      <c r="G17" s="29"/>
      <c r="H17" s="29"/>
    </row>
  </sheetData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3"/>
  <sheetViews>
    <sheetView tabSelected="1" topLeftCell="A19" zoomScale="80" zoomScaleNormal="80" workbookViewId="0">
      <selection activeCell="Z18" sqref="Z18"/>
    </sheetView>
  </sheetViews>
  <sheetFormatPr defaultRowHeight="14.5" x14ac:dyDescent="0.35"/>
  <cols>
    <col min="1" max="2" width="9.1796875" style="37" customWidth="1"/>
    <col min="3" max="3" width="17.1796875" style="37" customWidth="1"/>
    <col min="4" max="4" width="34.26953125" style="37" customWidth="1"/>
    <col min="5" max="5" width="15.54296875" style="37" customWidth="1"/>
    <col min="6" max="6" width="14" style="37" customWidth="1"/>
    <col min="7" max="7" width="14.453125" style="37" customWidth="1"/>
    <col min="8" max="8" width="14.81640625" style="37" customWidth="1"/>
    <col min="9" max="9" width="16.1796875" style="37" customWidth="1"/>
    <col min="10" max="10" width="17.453125" style="37" customWidth="1"/>
    <col min="11" max="12" width="17.81640625" style="37" customWidth="1"/>
    <col min="13" max="14" width="17" style="37" customWidth="1"/>
    <col min="15" max="16" width="16" style="37" customWidth="1"/>
    <col min="17" max="18" width="16.1796875" style="37" customWidth="1"/>
    <col min="19" max="20" width="16.7265625" style="37" customWidth="1"/>
    <col min="21" max="21" width="12.1796875" style="37" customWidth="1"/>
    <col min="22" max="22" width="15.36328125" style="37" customWidth="1"/>
    <col min="23" max="23" width="12.90625" style="37" customWidth="1"/>
    <col min="24" max="24" width="13.36328125" style="37" customWidth="1"/>
    <col min="25" max="25" width="8.7265625" style="37"/>
    <col min="26" max="26" width="14.1796875" style="37" customWidth="1"/>
    <col min="27" max="16384" width="8.7265625" style="37"/>
  </cols>
  <sheetData>
    <row r="1" spans="1:26" x14ac:dyDescent="0.35">
      <c r="C1" s="37" t="s">
        <v>34</v>
      </c>
    </row>
    <row r="3" spans="1:26" ht="21.75" customHeight="1" x14ac:dyDescent="0.35">
      <c r="B3" s="38"/>
      <c r="C3" s="143" t="s">
        <v>32</v>
      </c>
      <c r="D3" s="143"/>
      <c r="E3" s="143"/>
      <c r="F3" s="143"/>
      <c r="G3" s="143"/>
      <c r="H3" s="39"/>
    </row>
    <row r="4" spans="1:26" ht="21.75" customHeight="1" x14ac:dyDescent="0.35">
      <c r="C4" s="40"/>
      <c r="D4" s="40"/>
      <c r="E4" s="40"/>
      <c r="F4" s="40"/>
      <c r="G4" s="40"/>
      <c r="H4" s="40"/>
    </row>
    <row r="5" spans="1:26" ht="15" thickBot="1" x14ac:dyDescent="0.4">
      <c r="C5" s="41" t="s">
        <v>25</v>
      </c>
      <c r="D5" s="151"/>
      <c r="E5" s="152">
        <v>11</v>
      </c>
      <c r="F5" s="152"/>
      <c r="G5" s="152"/>
      <c r="H5" s="152"/>
      <c r="I5" s="152">
        <v>18.190000000000001</v>
      </c>
      <c r="J5" s="152"/>
      <c r="K5" s="152"/>
      <c r="L5" s="152"/>
      <c r="M5" s="152">
        <v>90</v>
      </c>
      <c r="N5" s="152"/>
      <c r="O5" s="152"/>
      <c r="P5" s="152"/>
      <c r="Q5" s="152">
        <v>16</v>
      </c>
      <c r="R5" s="152"/>
      <c r="S5" s="152"/>
      <c r="T5" s="152"/>
      <c r="U5" s="152" t="s">
        <v>45</v>
      </c>
      <c r="V5" s="152"/>
      <c r="W5" s="152"/>
      <c r="X5" s="152"/>
    </row>
    <row r="6" spans="1:26" ht="44" thickBot="1" x14ac:dyDescent="0.4">
      <c r="C6" s="42" t="s">
        <v>2</v>
      </c>
      <c r="D6" s="145" t="s">
        <v>4</v>
      </c>
      <c r="E6" s="146" t="s">
        <v>23</v>
      </c>
      <c r="F6" s="147" t="s">
        <v>37</v>
      </c>
      <c r="G6" s="148" t="s">
        <v>24</v>
      </c>
      <c r="H6" s="149" t="s">
        <v>37</v>
      </c>
      <c r="I6" s="150" t="s">
        <v>23</v>
      </c>
      <c r="J6" s="147" t="s">
        <v>37</v>
      </c>
      <c r="K6" s="148" t="s">
        <v>24</v>
      </c>
      <c r="L6" s="147" t="s">
        <v>37</v>
      </c>
      <c r="M6" s="146" t="s">
        <v>23</v>
      </c>
      <c r="N6" s="147" t="s">
        <v>37</v>
      </c>
      <c r="O6" s="148" t="s">
        <v>24</v>
      </c>
      <c r="P6" s="149" t="s">
        <v>37</v>
      </c>
      <c r="Q6" s="146" t="s">
        <v>23</v>
      </c>
      <c r="R6" s="147" t="s">
        <v>37</v>
      </c>
      <c r="S6" s="145" t="s">
        <v>24</v>
      </c>
      <c r="T6" s="149" t="s">
        <v>37</v>
      </c>
      <c r="U6" s="146" t="s">
        <v>23</v>
      </c>
      <c r="V6" s="147" t="s">
        <v>37</v>
      </c>
      <c r="W6" s="145" t="s">
        <v>24</v>
      </c>
      <c r="X6" s="149" t="s">
        <v>37</v>
      </c>
      <c r="Y6" s="154" t="s">
        <v>46</v>
      </c>
      <c r="Z6" s="154" t="s">
        <v>47</v>
      </c>
    </row>
    <row r="7" spans="1:26" x14ac:dyDescent="0.35">
      <c r="C7" s="44">
        <v>3740</v>
      </c>
      <c r="D7" s="45" t="s">
        <v>27</v>
      </c>
      <c r="E7" s="46">
        <v>5004987</v>
      </c>
      <c r="F7" s="47">
        <v>3014410</v>
      </c>
      <c r="G7" s="48">
        <v>5004987</v>
      </c>
      <c r="H7" s="49">
        <v>5004987</v>
      </c>
      <c r="I7" s="50">
        <v>0</v>
      </c>
      <c r="J7" s="47">
        <f>33671+66080</f>
        <v>99751</v>
      </c>
      <c r="K7" s="48"/>
      <c r="L7" s="51">
        <v>0</v>
      </c>
      <c r="M7" s="46"/>
      <c r="N7" s="47"/>
      <c r="O7" s="48"/>
      <c r="P7" s="49"/>
      <c r="Q7" s="46"/>
      <c r="R7" s="52"/>
      <c r="S7" s="53"/>
      <c r="T7" s="49"/>
    </row>
    <row r="8" spans="1:26" ht="29" x14ac:dyDescent="0.35">
      <c r="C8" s="44">
        <v>3740</v>
      </c>
      <c r="D8" s="45" t="s">
        <v>42</v>
      </c>
      <c r="E8" s="46">
        <v>0</v>
      </c>
      <c r="F8" s="52">
        <v>24276</v>
      </c>
      <c r="G8" s="53">
        <v>0</v>
      </c>
      <c r="H8" s="49">
        <v>4120</v>
      </c>
      <c r="I8" s="54">
        <v>51896</v>
      </c>
      <c r="J8" s="55">
        <v>2820</v>
      </c>
      <c r="K8" s="56">
        <v>170000</v>
      </c>
      <c r="L8" s="57">
        <v>150012</v>
      </c>
      <c r="M8" s="58"/>
      <c r="N8" s="55"/>
      <c r="O8" s="56"/>
      <c r="P8" s="59"/>
      <c r="Q8" s="58"/>
      <c r="R8" s="57"/>
      <c r="S8" s="60"/>
      <c r="T8" s="59"/>
    </row>
    <row r="9" spans="1:26" x14ac:dyDescent="0.35">
      <c r="C9" s="61">
        <v>993100471</v>
      </c>
      <c r="D9" s="62" t="s">
        <v>28</v>
      </c>
      <c r="E9" s="58"/>
      <c r="F9" s="57"/>
      <c r="G9" s="60"/>
      <c r="H9" s="59"/>
      <c r="I9" s="54">
        <v>495085</v>
      </c>
      <c r="J9" s="55">
        <v>477946</v>
      </c>
      <c r="K9" s="56">
        <v>500000</v>
      </c>
      <c r="L9" s="57">
        <v>525737</v>
      </c>
      <c r="M9" s="58"/>
      <c r="N9" s="55"/>
      <c r="O9" s="56"/>
      <c r="P9" s="59"/>
      <c r="Q9" s="58"/>
      <c r="R9" s="57"/>
      <c r="S9" s="60"/>
      <c r="T9" s="59"/>
    </row>
    <row r="10" spans="1:26" ht="29" x14ac:dyDescent="0.35">
      <c r="C10" s="61">
        <v>3741</v>
      </c>
      <c r="D10" s="63" t="s">
        <v>30</v>
      </c>
      <c r="E10" s="58"/>
      <c r="F10" s="57"/>
      <c r="G10" s="60"/>
      <c r="H10" s="59"/>
      <c r="I10" s="54">
        <v>4069835</v>
      </c>
      <c r="J10" s="55">
        <v>2364267</v>
      </c>
      <c r="K10" s="56">
        <v>3400000</v>
      </c>
      <c r="L10" s="64">
        <f>3049044+24793</f>
        <v>3073837</v>
      </c>
      <c r="M10" s="58"/>
      <c r="N10" s="55"/>
      <c r="O10" s="56"/>
      <c r="P10" s="59"/>
      <c r="Q10" s="58"/>
      <c r="R10" s="57"/>
      <c r="S10" s="60"/>
      <c r="T10" s="59"/>
    </row>
    <row r="11" spans="1:26" x14ac:dyDescent="0.35">
      <c r="C11" s="65">
        <v>903100091</v>
      </c>
      <c r="D11" s="66" t="s">
        <v>29</v>
      </c>
      <c r="E11" s="67"/>
      <c r="F11" s="68"/>
      <c r="G11" s="69"/>
      <c r="H11" s="70"/>
      <c r="I11" s="54"/>
      <c r="J11" s="55"/>
      <c r="K11" s="56"/>
      <c r="L11" s="57"/>
      <c r="M11" s="58">
        <v>137366</v>
      </c>
      <c r="N11" s="55">
        <v>109159</v>
      </c>
      <c r="O11" s="56">
        <v>140000</v>
      </c>
      <c r="P11" s="59">
        <v>254850</v>
      </c>
      <c r="Q11" s="58"/>
      <c r="R11" s="57"/>
      <c r="S11" s="60"/>
      <c r="T11" s="59"/>
    </row>
    <row r="12" spans="1:26" x14ac:dyDescent="0.35">
      <c r="C12" s="65">
        <v>903100061</v>
      </c>
      <c r="D12" s="66" t="s">
        <v>26</v>
      </c>
      <c r="E12" s="67"/>
      <c r="F12" s="68"/>
      <c r="G12" s="69"/>
      <c r="H12" s="70"/>
      <c r="I12" s="54"/>
      <c r="J12" s="55"/>
      <c r="K12" s="56"/>
      <c r="L12" s="57"/>
      <c r="M12" s="58">
        <v>484893</v>
      </c>
      <c r="N12" s="55">
        <v>421414</v>
      </c>
      <c r="O12" s="56">
        <v>520000</v>
      </c>
      <c r="P12" s="59">
        <v>545456</v>
      </c>
      <c r="Q12" s="58"/>
      <c r="R12" s="57"/>
      <c r="S12" s="60"/>
      <c r="T12" s="59"/>
    </row>
    <row r="13" spans="1:26" x14ac:dyDescent="0.35">
      <c r="C13" s="61">
        <v>213100041</v>
      </c>
      <c r="D13" s="62" t="s">
        <v>10</v>
      </c>
      <c r="E13" s="58"/>
      <c r="F13" s="55"/>
      <c r="G13" s="56"/>
      <c r="H13" s="59"/>
      <c r="I13" s="54"/>
      <c r="J13" s="55"/>
      <c r="K13" s="56"/>
      <c r="L13" s="57"/>
      <c r="M13" s="58"/>
      <c r="N13" s="55"/>
      <c r="O13" s="56"/>
      <c r="P13" s="59"/>
      <c r="Q13" s="58">
        <v>3000000</v>
      </c>
      <c r="R13" s="55">
        <v>1926407</v>
      </c>
      <c r="S13" s="56">
        <v>3000000</v>
      </c>
      <c r="T13" s="59">
        <v>3000000</v>
      </c>
    </row>
    <row r="14" spans="1:26" ht="15" thickBot="1" x14ac:dyDescent="0.4">
      <c r="C14" s="71">
        <v>903100021</v>
      </c>
      <c r="D14" s="72" t="s">
        <v>39</v>
      </c>
      <c r="E14" s="73"/>
      <c r="F14" s="74"/>
      <c r="G14" s="75"/>
      <c r="H14" s="76"/>
      <c r="I14" s="77"/>
      <c r="J14" s="78"/>
      <c r="K14" s="79"/>
      <c r="L14" s="74"/>
      <c r="M14" s="73"/>
      <c r="N14" s="78"/>
      <c r="O14" s="79"/>
      <c r="P14" s="76"/>
      <c r="Q14" s="73"/>
      <c r="R14" s="74"/>
      <c r="S14" s="75"/>
      <c r="T14" s="76"/>
    </row>
    <row r="15" spans="1:26" ht="15" thickBot="1" x14ac:dyDescent="0.4">
      <c r="A15" s="80"/>
      <c r="B15" s="81"/>
      <c r="C15" s="82" t="s">
        <v>18</v>
      </c>
      <c r="D15" s="83"/>
      <c r="E15" s="84">
        <f>SUM(E7:E14)</f>
        <v>5004987</v>
      </c>
      <c r="F15" s="85">
        <f t="shared" ref="F15:T15" si="0">SUM(F7:F14)</f>
        <v>3038686</v>
      </c>
      <c r="G15" s="84">
        <f t="shared" si="0"/>
        <v>5004987</v>
      </c>
      <c r="H15" s="85">
        <f t="shared" si="0"/>
        <v>5009107</v>
      </c>
      <c r="I15" s="84">
        <f t="shared" si="0"/>
        <v>4616816</v>
      </c>
      <c r="J15" s="85">
        <f t="shared" si="0"/>
        <v>2944784</v>
      </c>
      <c r="K15" s="84">
        <f t="shared" si="0"/>
        <v>4070000</v>
      </c>
      <c r="L15" s="86">
        <f t="shared" si="0"/>
        <v>3749586</v>
      </c>
      <c r="M15" s="84">
        <f t="shared" si="0"/>
        <v>622259</v>
      </c>
      <c r="N15" s="85">
        <f t="shared" si="0"/>
        <v>530573</v>
      </c>
      <c r="O15" s="84">
        <f t="shared" si="0"/>
        <v>660000</v>
      </c>
      <c r="P15" s="85">
        <f t="shared" si="0"/>
        <v>800306</v>
      </c>
      <c r="Q15" s="84">
        <f t="shared" si="0"/>
        <v>3000000</v>
      </c>
      <c r="R15" s="84">
        <f t="shared" si="0"/>
        <v>1926407</v>
      </c>
      <c r="S15" s="84">
        <f t="shared" si="0"/>
        <v>3000000</v>
      </c>
      <c r="T15" s="87">
        <f t="shared" si="0"/>
        <v>3000000</v>
      </c>
      <c r="U15" s="104">
        <f>E15+I15+M15+Q15</f>
        <v>13244062</v>
      </c>
      <c r="V15" s="104">
        <f>F15+J15+N15+R15</f>
        <v>8440450</v>
      </c>
      <c r="W15" s="104">
        <f>G15+K15+O15+S15</f>
        <v>12734987</v>
      </c>
      <c r="X15" s="104">
        <f>H15+L15+P15+T15</f>
        <v>12558999</v>
      </c>
      <c r="Y15" s="104">
        <f>W15-U15</f>
        <v>-509075</v>
      </c>
      <c r="Z15" s="104">
        <f>X15-V15</f>
        <v>4118549</v>
      </c>
    </row>
    <row r="16" spans="1:26" ht="15" thickBot="1" x14ac:dyDescent="0.4">
      <c r="C16" s="88" t="s">
        <v>40</v>
      </c>
      <c r="D16" s="89"/>
      <c r="E16" s="90"/>
      <c r="F16" s="91">
        <f>F15/E15</f>
        <v>0.60713164689538657</v>
      </c>
      <c r="G16" s="92"/>
      <c r="H16" s="91">
        <f>H15/G15</f>
        <v>1.000823178961304</v>
      </c>
      <c r="I16" s="93"/>
      <c r="J16" s="91">
        <f>J15/I15</f>
        <v>0.63783871828550243</v>
      </c>
      <c r="K16" s="94">
        <f>K15-I15</f>
        <v>-546816</v>
      </c>
      <c r="L16" s="91">
        <f>L15/K15</f>
        <v>0.92127420147420147</v>
      </c>
      <c r="M16" s="95"/>
      <c r="N16" s="91">
        <f>N15/M15</f>
        <v>0.85265620907049955</v>
      </c>
      <c r="O16" s="94">
        <f>O15-M15</f>
        <v>37741</v>
      </c>
      <c r="P16" s="91">
        <f>P15/O15</f>
        <v>1.2125848484848485</v>
      </c>
      <c r="Q16" s="95"/>
      <c r="R16" s="91">
        <f>R15/Q15</f>
        <v>0.64213566666666666</v>
      </c>
      <c r="S16" s="96">
        <f>SUM(Q15-S15)</f>
        <v>0</v>
      </c>
      <c r="T16" s="97">
        <f>T15/S15</f>
        <v>1</v>
      </c>
      <c r="V16" s="153">
        <f>V15/U15</f>
        <v>0.63730070125011495</v>
      </c>
      <c r="X16" s="153">
        <f>X15/W15</f>
        <v>0.98618074757359386</v>
      </c>
    </row>
    <row r="17" spans="2:20" ht="40.5" hidden="1" customHeight="1" x14ac:dyDescent="0.35">
      <c r="C17" s="144" t="s">
        <v>20</v>
      </c>
      <c r="D17" s="144"/>
      <c r="E17" s="144"/>
      <c r="F17" s="144"/>
      <c r="G17" s="144"/>
      <c r="H17" s="98"/>
      <c r="K17" s="99"/>
      <c r="O17" s="99"/>
    </row>
    <row r="18" spans="2:20" ht="31.5" customHeight="1" thickBot="1" x14ac:dyDescent="0.4">
      <c r="C18" s="98"/>
      <c r="D18" s="98"/>
      <c r="E18" s="98"/>
      <c r="F18" s="98"/>
      <c r="G18" s="98"/>
      <c r="H18" s="98"/>
      <c r="K18" s="94">
        <f>L15-J15</f>
        <v>804802</v>
      </c>
      <c r="O18" s="94">
        <f>P15-N15</f>
        <v>269733</v>
      </c>
    </row>
    <row r="19" spans="2:20" ht="21" customHeight="1" x14ac:dyDescent="0.35">
      <c r="C19" s="144" t="s">
        <v>43</v>
      </c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98"/>
    </row>
    <row r="20" spans="2:20" ht="18" customHeight="1" x14ac:dyDescent="0.35"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98"/>
    </row>
    <row r="21" spans="2:20" ht="18.75" customHeight="1" x14ac:dyDescent="0.35">
      <c r="B21" s="100"/>
      <c r="C21" s="144" t="s">
        <v>44</v>
      </c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98"/>
    </row>
    <row r="22" spans="2:20" ht="18.75" customHeight="1" x14ac:dyDescent="0.35">
      <c r="B22" s="100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98"/>
    </row>
    <row r="23" spans="2:20" ht="12.75" customHeight="1" x14ac:dyDescent="0.35">
      <c r="B23" s="100"/>
      <c r="C23" s="101"/>
      <c r="D23" s="102"/>
      <c r="E23" s="102"/>
      <c r="F23" s="102"/>
      <c r="G23" s="103"/>
      <c r="H23" s="103"/>
      <c r="K23" s="104"/>
    </row>
    <row r="24" spans="2:20" ht="15" thickBot="1" x14ac:dyDescent="0.4">
      <c r="C24" s="105" t="s">
        <v>35</v>
      </c>
      <c r="D24" s="105"/>
      <c r="E24" s="106"/>
      <c r="I24" s="107"/>
      <c r="L24" s="104"/>
      <c r="N24" s="104"/>
    </row>
    <row r="25" spans="2:20" ht="58.5" thickBot="1" x14ac:dyDescent="0.4">
      <c r="C25" s="108" t="s">
        <v>2</v>
      </c>
      <c r="D25" s="109" t="s">
        <v>4</v>
      </c>
      <c r="E25" s="43" t="s">
        <v>17</v>
      </c>
      <c r="F25" s="110" t="s">
        <v>37</v>
      </c>
      <c r="G25" s="111" t="s">
        <v>38</v>
      </c>
      <c r="H25" s="112"/>
      <c r="I25" s="107"/>
    </row>
    <row r="26" spans="2:20" ht="18.649999999999999" hidden="1" customHeight="1" thickBot="1" x14ac:dyDescent="0.4">
      <c r="C26" s="113">
        <v>3740</v>
      </c>
      <c r="D26" s="114" t="s">
        <v>7</v>
      </c>
      <c r="E26" s="115">
        <v>4528000</v>
      </c>
      <c r="F26" s="116"/>
      <c r="G26" s="117"/>
      <c r="H26" s="118"/>
      <c r="I26" s="119"/>
      <c r="J26" s="120"/>
      <c r="K26" s="120"/>
      <c r="L26" s="120"/>
    </row>
    <row r="27" spans="2:20" ht="15" thickBot="1" x14ac:dyDescent="0.4">
      <c r="C27" s="121" t="s">
        <v>16</v>
      </c>
      <c r="D27" s="122" t="s">
        <v>22</v>
      </c>
      <c r="E27" s="123">
        <f>E28</f>
        <v>350164</v>
      </c>
      <c r="F27" s="124">
        <f t="shared" ref="F27:G27" si="1">F28</f>
        <v>0</v>
      </c>
      <c r="G27" s="125">
        <f t="shared" si="1"/>
        <v>126853</v>
      </c>
      <c r="H27" s="126" t="s">
        <v>41</v>
      </c>
      <c r="I27" s="107"/>
    </row>
    <row r="28" spans="2:20" ht="15" thickBot="1" x14ac:dyDescent="0.4">
      <c r="C28" s="127" t="s">
        <v>33</v>
      </c>
      <c r="D28" s="128" t="s">
        <v>31</v>
      </c>
      <c r="E28" s="129">
        <v>350164</v>
      </c>
      <c r="F28" s="130">
        <v>0</v>
      </c>
      <c r="G28" s="131">
        <v>126853</v>
      </c>
      <c r="H28" s="118"/>
      <c r="I28" s="107"/>
    </row>
    <row r="29" spans="2:20" ht="18.649999999999999" hidden="1" customHeight="1" thickBot="1" x14ac:dyDescent="0.4">
      <c r="C29" s="127" t="s">
        <v>19</v>
      </c>
      <c r="D29" s="128"/>
      <c r="E29" s="132"/>
      <c r="F29" s="133"/>
      <c r="G29" s="118"/>
      <c r="H29" s="118"/>
      <c r="I29" s="107"/>
    </row>
    <row r="30" spans="2:20" ht="18.649999999999999" hidden="1" customHeight="1" thickBot="1" x14ac:dyDescent="0.4">
      <c r="C30" s="127"/>
      <c r="D30" s="114"/>
      <c r="E30" s="134"/>
      <c r="F30" s="133"/>
      <c r="G30" s="118"/>
      <c r="H30" s="118"/>
      <c r="I30" s="107"/>
    </row>
    <row r="31" spans="2:20" ht="18.649999999999999" hidden="1" customHeight="1" thickBot="1" x14ac:dyDescent="0.4">
      <c r="C31" s="135" t="s">
        <v>18</v>
      </c>
      <c r="D31" s="136"/>
      <c r="E31" s="137">
        <v>540000</v>
      </c>
      <c r="F31" s="138"/>
      <c r="G31" s="139"/>
      <c r="H31" s="139"/>
      <c r="I31" s="107"/>
    </row>
    <row r="32" spans="2:20" ht="31.5" hidden="1" customHeight="1" x14ac:dyDescent="0.35">
      <c r="C32" s="142" t="s">
        <v>21</v>
      </c>
      <c r="D32" s="142"/>
      <c r="E32" s="142"/>
      <c r="F32" s="140"/>
      <c r="I32" s="107"/>
    </row>
    <row r="33" spans="3:9" x14ac:dyDescent="0.35">
      <c r="C33" s="141" t="s">
        <v>36</v>
      </c>
      <c r="I33" s="107"/>
    </row>
  </sheetData>
  <mergeCells count="10">
    <mergeCell ref="U5:X5"/>
    <mergeCell ref="Q5:T5"/>
    <mergeCell ref="M5:P5"/>
    <mergeCell ref="I5:L5"/>
    <mergeCell ref="E5:H5"/>
    <mergeCell ref="C32:E32"/>
    <mergeCell ref="C3:G3"/>
    <mergeCell ref="C17:G17"/>
    <mergeCell ref="C19:S20"/>
    <mergeCell ref="C21:S22"/>
  </mergeCells>
  <pageMargins left="0.7" right="0.7" top="0.75" bottom="0.75" header="0.3" footer="0.3"/>
  <pageSetup paperSize="8" scale="55" orientation="landscape" r:id="rId1"/>
  <ignoredErrors>
    <ignoredError sqref="K16 O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Plán</vt:lpstr>
      <vt:lpstr>2018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2018-10-10T07:18:06Z</dcterms:modified>
</cp:coreProperties>
</file>