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25440" windowHeight="11655" tabRatio="830"/>
  </bookViews>
  <sheets>
    <sheet name="K - 4" sheetId="5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5" l="1"/>
  <c r="K12" i="5" l="1"/>
  <c r="K10" i="5"/>
  <c r="R25" i="5"/>
  <c r="R24" i="5"/>
  <c r="R23" i="5"/>
  <c r="I25" i="5"/>
  <c r="I24" i="5"/>
  <c r="I23" i="5"/>
  <c r="R45" i="5" l="1"/>
  <c r="R44" i="5"/>
  <c r="R43" i="5"/>
  <c r="P55" i="5"/>
  <c r="P54" i="5"/>
  <c r="P53" i="5"/>
  <c r="P52" i="5" l="1"/>
  <c r="R39" i="5"/>
  <c r="R42" i="5"/>
  <c r="K40" i="5"/>
  <c r="M21" i="5"/>
  <c r="M11" i="5" s="1"/>
  <c r="R19" i="5"/>
  <c r="M20" i="5"/>
  <c r="M10" i="5" s="1"/>
  <c r="I21" i="5"/>
  <c r="I11" i="5" s="1"/>
  <c r="D9" i="5"/>
  <c r="S5" i="5"/>
  <c r="D10" i="5" l="1"/>
  <c r="K41" i="5"/>
  <c r="K11" i="5" s="1"/>
  <c r="P12" i="5"/>
  <c r="H11" i="5"/>
  <c r="M18" i="5"/>
  <c r="I19" i="5"/>
  <c r="I9" i="5" s="1"/>
  <c r="D11" i="5"/>
  <c r="R21" i="5"/>
  <c r="M22" i="5"/>
  <c r="M12" i="5" s="1"/>
  <c r="K38" i="5"/>
  <c r="R40" i="5"/>
  <c r="K42" i="5"/>
  <c r="R20" i="5"/>
  <c r="I22" i="5"/>
  <c r="D8" i="5"/>
  <c r="R18" i="5"/>
  <c r="M19" i="5"/>
  <c r="M9" i="5" s="1"/>
  <c r="I20" i="5"/>
  <c r="D12" i="5"/>
  <c r="R22" i="5"/>
  <c r="R12" i="5" s="1"/>
  <c r="R9" i="5"/>
  <c r="K39" i="5"/>
  <c r="K9" i="5" s="1"/>
  <c r="R41" i="5"/>
  <c r="P48" i="5"/>
  <c r="P49" i="5"/>
  <c r="P50" i="5"/>
  <c r="P51" i="5"/>
  <c r="I18" i="5"/>
  <c r="R38" i="5"/>
  <c r="H12" i="5" l="1"/>
  <c r="R37" i="5"/>
  <c r="R8" i="5"/>
  <c r="R11" i="5"/>
  <c r="R10" i="5"/>
  <c r="H10" i="5"/>
  <c r="H8" i="5"/>
  <c r="H9" i="5"/>
  <c r="P9" i="5"/>
  <c r="R17" i="5"/>
  <c r="I17" i="5"/>
  <c r="I10" i="5" s="1"/>
  <c r="P10" i="5"/>
  <c r="K37" i="5"/>
  <c r="K8" i="5"/>
  <c r="P47" i="5"/>
  <c r="P11" i="5"/>
  <c r="S9" i="5"/>
  <c r="T9" i="5" s="1"/>
  <c r="M17" i="5"/>
  <c r="M8" i="5"/>
  <c r="M7" i="5" s="1"/>
  <c r="S11" i="5"/>
  <c r="T11" i="5" s="1"/>
  <c r="K7" i="5" l="1"/>
  <c r="K16" i="5"/>
  <c r="I8" i="5"/>
  <c r="I12" i="5"/>
  <c r="S12" i="5" s="1"/>
  <c r="T12" i="5" s="1"/>
  <c r="R7" i="5"/>
  <c r="S10" i="5"/>
  <c r="T10" i="5" s="1"/>
  <c r="S8" i="5"/>
  <c r="T8" i="5" s="1"/>
  <c r="D7" i="5"/>
  <c r="P7" i="5"/>
  <c r="H7" i="5"/>
  <c r="I7" i="5" l="1"/>
  <c r="S7" i="5"/>
  <c r="T7" i="5"/>
</calcChain>
</file>

<file path=xl/sharedStrings.xml><?xml version="1.0" encoding="utf-8"?>
<sst xmlns="http://schemas.openxmlformats.org/spreadsheetml/2006/main" count="68" uniqueCount="30">
  <si>
    <t>Graduation rate</t>
  </si>
  <si>
    <t>Podíl cizinců</t>
  </si>
  <si>
    <t>Podíl na výkonové části v rámci segmentu (v %)</t>
  </si>
  <si>
    <t>Podíl na výkonové části v rámci všech VVŠ (v%)</t>
  </si>
  <si>
    <t xml:space="preserve">Vyslaní </t>
  </si>
  <si>
    <t>Přijatí</t>
  </si>
  <si>
    <t>Celkem</t>
  </si>
  <si>
    <t>Pedagogové</t>
  </si>
  <si>
    <t>Váhy parametrů</t>
  </si>
  <si>
    <t>2016</t>
  </si>
  <si>
    <t>2015</t>
  </si>
  <si>
    <t>2017</t>
  </si>
  <si>
    <t>Hodnota parametrů</t>
  </si>
  <si>
    <t>UP celkem</t>
  </si>
  <si>
    <t>FZV</t>
  </si>
  <si>
    <t>LF</t>
  </si>
  <si>
    <t>FF</t>
  </si>
  <si>
    <t>PřF</t>
  </si>
  <si>
    <t>PdF</t>
  </si>
  <si>
    <t>FTK</t>
  </si>
  <si>
    <t>CMTF</t>
  </si>
  <si>
    <t>PF</t>
  </si>
  <si>
    <t>součet</t>
  </si>
  <si>
    <t>Výkonová část RO I - 2019</t>
  </si>
  <si>
    <t>2018</t>
  </si>
  <si>
    <t>Vyslaní a přijatí studenti v rámci mobilitních programů</t>
  </si>
  <si>
    <t>body RIV</t>
  </si>
  <si>
    <t>body RUV</t>
  </si>
  <si>
    <t>samoplátci</t>
  </si>
  <si>
    <t>Externí příjmy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</si>
</sst>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%"/>
    <numFmt numFmtId="165" formatCode="0.0%"/>
    <numFmt numFmtId="166" formatCode="0.00000%"/>
    <numFmt numFmtId="167" formatCode="#,##0_ ;[Red]\-#,##0\ ;\–\ "/>
    <numFmt numFmtId="168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34">
    <xf numFmtId="0" fontId="0" fillId="0" borderId="0" xfId="0"/>
    <xf numFmtId="0" fontId="4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vertical="center"/>
    </xf>
    <xf numFmtId="0" fontId="1" fillId="0" borderId="0" xfId="2"/>
    <xf numFmtId="0" fontId="5" fillId="0" borderId="0" xfId="5" applyFont="1" applyFill="1" applyBorder="1" applyAlignment="1">
      <alignment vertical="center"/>
    </xf>
    <xf numFmtId="0" fontId="1" fillId="0" borderId="0" xfId="7"/>
    <xf numFmtId="165" fontId="7" fillId="6" borderId="30" xfId="6" applyNumberFormat="1" applyFont="1" applyFill="1" applyBorder="1" applyAlignment="1" applyProtection="1">
      <alignment horizontal="right" vertical="center"/>
    </xf>
    <xf numFmtId="165" fontId="7" fillId="6" borderId="5" xfId="6" applyNumberFormat="1" applyFont="1" applyFill="1" applyBorder="1" applyAlignment="1" applyProtection="1">
      <alignment horizontal="right" vertical="center"/>
    </xf>
    <xf numFmtId="167" fontId="7" fillId="0" borderId="0" xfId="4" applyNumberFormat="1" applyFont="1" applyFill="1" applyBorder="1" applyAlignment="1" applyProtection="1">
      <alignment horizontal="right" vertical="center"/>
    </xf>
    <xf numFmtId="165" fontId="7" fillId="0" borderId="0" xfId="4" applyNumberFormat="1" applyFont="1" applyFill="1" applyBorder="1" applyAlignment="1" applyProtection="1">
      <alignment horizontal="right" vertical="center"/>
    </xf>
    <xf numFmtId="165" fontId="8" fillId="0" borderId="0" xfId="4" applyNumberFormat="1" applyFont="1" applyFill="1" applyBorder="1" applyAlignment="1" applyProtection="1">
      <alignment horizontal="right" vertical="center"/>
    </xf>
    <xf numFmtId="165" fontId="7" fillId="0" borderId="0" xfId="6" applyNumberFormat="1" applyFont="1" applyFill="1" applyBorder="1" applyAlignment="1" applyProtection="1">
      <alignment horizontal="right" vertical="center"/>
    </xf>
    <xf numFmtId="165" fontId="8" fillId="0" borderId="0" xfId="6" applyNumberFormat="1" applyFont="1" applyFill="1" applyBorder="1" applyAlignment="1" applyProtection="1">
      <alignment horizontal="right" vertical="center"/>
    </xf>
    <xf numFmtId="164" fontId="7" fillId="3" borderId="28" xfId="6" applyNumberFormat="1" applyFont="1" applyFill="1" applyBorder="1" applyAlignment="1" applyProtection="1">
      <alignment horizontal="right" vertical="center"/>
    </xf>
    <xf numFmtId="164" fontId="7" fillId="3" borderId="22" xfId="6" applyNumberFormat="1" applyFont="1" applyFill="1" applyBorder="1" applyAlignment="1" applyProtection="1">
      <alignment horizontal="right" vertical="center"/>
    </xf>
    <xf numFmtId="3" fontId="0" fillId="0" borderId="0" xfId="0" applyNumberFormat="1"/>
    <xf numFmtId="3" fontId="2" fillId="0" borderId="0" xfId="0" applyNumberFormat="1" applyFont="1"/>
    <xf numFmtId="165" fontId="7" fillId="6" borderId="7" xfId="6" applyNumberFormat="1" applyFont="1" applyFill="1" applyBorder="1" applyAlignment="1" applyProtection="1">
      <alignment horizontal="right" vertical="center"/>
    </xf>
    <xf numFmtId="164" fontId="7" fillId="3" borderId="0" xfId="6" applyNumberFormat="1" applyFont="1" applyFill="1" applyBorder="1" applyAlignment="1" applyProtection="1">
      <alignment horizontal="right" vertical="center"/>
    </xf>
    <xf numFmtId="0" fontId="0" fillId="0" borderId="0" xfId="0" applyBorder="1"/>
    <xf numFmtId="165" fontId="7" fillId="6" borderId="0" xfId="6" applyNumberFormat="1" applyFont="1" applyFill="1" applyBorder="1" applyAlignment="1" applyProtection="1">
      <alignment horizontal="right" vertical="center"/>
    </xf>
    <xf numFmtId="165" fontId="7" fillId="6" borderId="34" xfId="6" applyNumberFormat="1" applyFont="1" applyFill="1" applyBorder="1" applyAlignment="1" applyProtection="1">
      <alignment horizontal="right" vertical="center"/>
    </xf>
    <xf numFmtId="0" fontId="0" fillId="0" borderId="28" xfId="0" applyBorder="1"/>
    <xf numFmtId="165" fontId="7" fillId="0" borderId="7" xfId="4" applyNumberFormat="1" applyFont="1" applyFill="1" applyBorder="1" applyAlignment="1" applyProtection="1">
      <alignment horizontal="right" vertical="center"/>
    </xf>
    <xf numFmtId="165" fontId="7" fillId="0" borderId="9" xfId="4" applyNumberFormat="1" applyFont="1" applyFill="1" applyBorder="1" applyAlignment="1" applyProtection="1">
      <alignment horizontal="right" vertical="center"/>
    </xf>
    <xf numFmtId="165" fontId="7" fillId="0" borderId="30" xfId="6" applyNumberFormat="1" applyFont="1" applyFill="1" applyBorder="1" applyAlignment="1" applyProtection="1">
      <alignment horizontal="right" vertical="center"/>
    </xf>
    <xf numFmtId="165" fontId="7" fillId="0" borderId="32" xfId="6" applyNumberFormat="1" applyFont="1" applyFill="1" applyBorder="1" applyAlignment="1" applyProtection="1">
      <alignment horizontal="right" vertical="center"/>
    </xf>
    <xf numFmtId="165" fontId="7" fillId="0" borderId="9" xfId="6" applyNumberFormat="1" applyFont="1" applyFill="1" applyBorder="1" applyAlignment="1" applyProtection="1">
      <alignment horizontal="right" vertical="center"/>
    </xf>
    <xf numFmtId="3" fontId="7" fillId="0" borderId="0" xfId="4" applyNumberFormat="1" applyFont="1" applyFill="1" applyBorder="1" applyAlignment="1">
      <alignment vertical="center"/>
    </xf>
    <xf numFmtId="165" fontId="7" fillId="0" borderId="34" xfId="6" applyNumberFormat="1" applyFont="1" applyFill="1" applyBorder="1" applyAlignment="1" applyProtection="1">
      <alignment horizontal="right" vertical="center"/>
    </xf>
    <xf numFmtId="3" fontId="7" fillId="0" borderId="34" xfId="4" applyNumberFormat="1" applyFont="1" applyFill="1" applyBorder="1" applyAlignment="1">
      <alignment vertical="center"/>
    </xf>
    <xf numFmtId="167" fontId="7" fillId="0" borderId="5" xfId="4" applyNumberFormat="1" applyFont="1" applyFill="1" applyBorder="1" applyAlignment="1" applyProtection="1">
      <alignment horizontal="right" vertical="center"/>
    </xf>
    <xf numFmtId="165" fontId="7" fillId="0" borderId="32" xfId="4" applyNumberFormat="1" applyFont="1" applyFill="1" applyBorder="1" applyAlignment="1" applyProtection="1">
      <alignment horizontal="right" vertical="center"/>
    </xf>
    <xf numFmtId="165" fontId="7" fillId="0" borderId="35" xfId="4" applyNumberFormat="1" applyFont="1" applyFill="1" applyBorder="1" applyAlignment="1" applyProtection="1">
      <alignment horizontal="right" vertical="center"/>
    </xf>
    <xf numFmtId="0" fontId="9" fillId="0" borderId="0" xfId="7" applyFont="1" applyFill="1" applyBorder="1"/>
    <xf numFmtId="1" fontId="7" fillId="0" borderId="0" xfId="6" applyNumberFormat="1" applyFont="1" applyFill="1" applyBorder="1" applyAlignment="1" applyProtection="1">
      <alignment horizontal="right" vertical="center"/>
    </xf>
    <xf numFmtId="1" fontId="7" fillId="0" borderId="0" xfId="4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/>
    <xf numFmtId="3" fontId="7" fillId="0" borderId="14" xfId="6" applyNumberFormat="1" applyFont="1" applyFill="1" applyBorder="1" applyAlignment="1" applyProtection="1">
      <alignment horizontal="right" vertical="center"/>
    </xf>
    <xf numFmtId="3" fontId="9" fillId="0" borderId="19" xfId="2" applyNumberFormat="1" applyFont="1" applyFill="1" applyBorder="1" applyAlignment="1">
      <alignment horizontal="right"/>
    </xf>
    <xf numFmtId="3" fontId="9" fillId="0" borderId="36" xfId="2" applyNumberFormat="1" applyFont="1" applyFill="1" applyBorder="1" applyAlignment="1">
      <alignment horizontal="right"/>
    </xf>
    <xf numFmtId="3" fontId="9" fillId="0" borderId="10" xfId="2" applyNumberFormat="1" applyFont="1" applyFill="1" applyBorder="1" applyAlignment="1">
      <alignment horizontal="right"/>
    </xf>
    <xf numFmtId="3" fontId="7" fillId="0" borderId="16" xfId="4" applyNumberFormat="1" applyFont="1" applyFill="1" applyBorder="1" applyAlignment="1">
      <alignment horizontal="right" vertical="center"/>
    </xf>
    <xf numFmtId="9" fontId="9" fillId="0" borderId="16" xfId="2" applyNumberFormat="1" applyFont="1" applyFill="1" applyBorder="1"/>
    <xf numFmtId="9" fontId="9" fillId="0" borderId="10" xfId="2" applyNumberFormat="1" applyFont="1" applyFill="1" applyBorder="1"/>
    <xf numFmtId="0" fontId="9" fillId="0" borderId="28" xfId="0" applyFont="1" applyBorder="1"/>
    <xf numFmtId="3" fontId="9" fillId="0" borderId="0" xfId="7" applyNumberFormat="1" applyFont="1" applyFill="1"/>
    <xf numFmtId="0" fontId="9" fillId="0" borderId="0" xfId="7" applyFont="1" applyFill="1"/>
    <xf numFmtId="0" fontId="9" fillId="0" borderId="0" xfId="7" applyFont="1"/>
    <xf numFmtId="0" fontId="7" fillId="0" borderId="0" xfId="4" applyFont="1" applyFill="1" applyBorder="1" applyAlignment="1">
      <alignment vertical="center"/>
    </xf>
    <xf numFmtId="0" fontId="9" fillId="0" borderId="0" xfId="2" applyFont="1" applyFill="1" applyBorder="1"/>
    <xf numFmtId="168" fontId="9" fillId="0" borderId="0" xfId="7" applyNumberFormat="1" applyFont="1"/>
    <xf numFmtId="0" fontId="9" fillId="0" borderId="0" xfId="0" applyFont="1"/>
    <xf numFmtId="167" fontId="7" fillId="0" borderId="0" xfId="4" applyNumberFormat="1" applyFont="1" applyFill="1" applyBorder="1" applyAlignment="1">
      <alignment vertical="center"/>
    </xf>
    <xf numFmtId="168" fontId="7" fillId="0" borderId="0" xfId="4" applyNumberFormat="1" applyFont="1" applyFill="1" applyBorder="1" applyAlignment="1">
      <alignment vertical="center"/>
    </xf>
    <xf numFmtId="0" fontId="7" fillId="0" borderId="0" xfId="5" applyFont="1" applyFill="1"/>
    <xf numFmtId="0" fontId="7" fillId="0" borderId="0" xfId="8" applyFont="1" applyFill="1" applyBorder="1"/>
    <xf numFmtId="167" fontId="9" fillId="0" borderId="0" xfId="2" applyNumberFormat="1" applyFont="1" applyFill="1" applyBorder="1"/>
    <xf numFmtId="0" fontId="7" fillId="0" borderId="34" xfId="4" applyFont="1" applyFill="1" applyBorder="1" applyAlignment="1">
      <alignment vertical="center"/>
    </xf>
    <xf numFmtId="0" fontId="9" fillId="0" borderId="0" xfId="2" applyFont="1"/>
    <xf numFmtId="0" fontId="7" fillId="0" borderId="0" xfId="5" applyFont="1"/>
    <xf numFmtId="165" fontId="7" fillId="4" borderId="12" xfId="6" applyNumberFormat="1" applyFont="1" applyFill="1" applyBorder="1" applyAlignment="1" applyProtection="1">
      <alignment horizontal="right" vertical="center"/>
    </xf>
    <xf numFmtId="165" fontId="7" fillId="0" borderId="15" xfId="6" applyNumberFormat="1" applyFont="1" applyFill="1" applyBorder="1" applyAlignment="1" applyProtection="1">
      <alignment horizontal="right" vertical="center"/>
    </xf>
    <xf numFmtId="9" fontId="7" fillId="0" borderId="24" xfId="6" applyNumberFormat="1" applyFont="1" applyFill="1" applyBorder="1" applyAlignment="1" applyProtection="1">
      <alignment horizontal="right" vertical="center"/>
    </xf>
    <xf numFmtId="165" fontId="7" fillId="4" borderId="24" xfId="6" applyNumberFormat="1" applyFont="1" applyFill="1" applyBorder="1" applyAlignment="1" applyProtection="1">
      <alignment horizontal="right" vertical="center"/>
    </xf>
    <xf numFmtId="165" fontId="7" fillId="5" borderId="11" xfId="6" applyNumberFormat="1" applyFont="1" applyFill="1" applyBorder="1" applyAlignment="1" applyProtection="1">
      <alignment horizontal="right" vertical="center"/>
    </xf>
    <xf numFmtId="165" fontId="7" fillId="4" borderId="11" xfId="6" applyNumberFormat="1" applyFont="1" applyFill="1" applyBorder="1" applyAlignment="1" applyProtection="1">
      <alignment horizontal="right" vertical="center"/>
    </xf>
    <xf numFmtId="164" fontId="7" fillId="2" borderId="25" xfId="6" applyNumberFormat="1" applyFont="1" applyFill="1" applyBorder="1" applyAlignment="1">
      <alignment horizontal="right" vertical="center"/>
    </xf>
    <xf numFmtId="164" fontId="7" fillId="2" borderId="16" xfId="6" applyNumberFormat="1" applyFont="1" applyFill="1" applyBorder="1" applyAlignment="1">
      <alignment horizontal="right" vertical="center"/>
    </xf>
    <xf numFmtId="3" fontId="7" fillId="4" borderId="17" xfId="6" applyNumberFormat="1" applyFont="1" applyFill="1" applyBorder="1" applyAlignment="1" applyProtection="1">
      <alignment horizontal="right" vertical="center"/>
    </xf>
    <xf numFmtId="3" fontId="7" fillId="4" borderId="14" xfId="6" applyNumberFormat="1" applyFont="1" applyFill="1" applyBorder="1" applyAlignment="1" applyProtection="1">
      <alignment horizontal="right" vertical="center"/>
    </xf>
    <xf numFmtId="3" fontId="7" fillId="5" borderId="37" xfId="6" applyNumberFormat="1" applyFont="1" applyFill="1" applyBorder="1" applyAlignment="1" applyProtection="1">
      <alignment horizontal="right" vertical="center"/>
    </xf>
    <xf numFmtId="3" fontId="7" fillId="4" borderId="37" xfId="6" applyNumberFormat="1" applyFont="1" applyFill="1" applyBorder="1" applyAlignment="1" applyProtection="1">
      <alignment horizontal="right" vertical="center"/>
    </xf>
    <xf numFmtId="3" fontId="7" fillId="4" borderId="11" xfId="6" applyNumberFormat="1" applyFont="1" applyFill="1" applyBorder="1" applyAlignment="1" applyProtection="1">
      <alignment horizontal="right" vertical="center"/>
    </xf>
    <xf numFmtId="165" fontId="7" fillId="4" borderId="37" xfId="6" applyNumberFormat="1" applyFont="1" applyFill="1" applyBorder="1" applyAlignment="1" applyProtection="1">
      <alignment horizontal="right" vertical="center"/>
    </xf>
    <xf numFmtId="164" fontId="7" fillId="2" borderId="28" xfId="6" applyNumberFormat="1" applyFont="1" applyFill="1" applyBorder="1" applyAlignment="1">
      <alignment horizontal="right" vertical="center"/>
    </xf>
    <xf numFmtId="164" fontId="7" fillId="2" borderId="36" xfId="6" applyNumberFormat="1" applyFont="1" applyFill="1" applyBorder="1" applyAlignment="1">
      <alignment horizontal="right" vertical="center"/>
    </xf>
    <xf numFmtId="165" fontId="7" fillId="6" borderId="29" xfId="6" applyNumberFormat="1" applyFont="1" applyFill="1" applyBorder="1" applyAlignment="1" applyProtection="1">
      <alignment horizontal="right" vertical="center"/>
    </xf>
    <xf numFmtId="165" fontId="7" fillId="6" borderId="23" xfId="6" applyNumberFormat="1" applyFont="1" applyFill="1" applyBorder="1" applyAlignment="1" applyProtection="1">
      <alignment horizontal="right" vertical="center"/>
    </xf>
    <xf numFmtId="9" fontId="7" fillId="0" borderId="10" xfId="4" applyNumberFormat="1" applyFont="1" applyFill="1" applyBorder="1" applyAlignment="1">
      <alignment horizontal="right" vertical="center"/>
    </xf>
    <xf numFmtId="165" fontId="9" fillId="0" borderId="10" xfId="2" applyNumberFormat="1" applyFont="1" applyFill="1" applyBorder="1"/>
    <xf numFmtId="167" fontId="7" fillId="0" borderId="0" xfId="6" applyNumberFormat="1" applyFont="1" applyFill="1" applyBorder="1" applyAlignment="1" applyProtection="1">
      <alignment horizontal="right" vertical="center"/>
    </xf>
    <xf numFmtId="167" fontId="0" fillId="0" borderId="0" xfId="0" applyNumberFormat="1"/>
    <xf numFmtId="167" fontId="9" fillId="0" borderId="0" xfId="0" applyNumberFormat="1" applyFont="1"/>
    <xf numFmtId="0" fontId="6" fillId="7" borderId="23" xfId="4" applyFont="1" applyFill="1" applyBorder="1" applyAlignment="1">
      <alignment vertical="center" wrapText="1"/>
    </xf>
    <xf numFmtId="0" fontId="6" fillId="7" borderId="20" xfId="4" applyFont="1" applyFill="1" applyBorder="1" applyAlignment="1">
      <alignment horizontal="center" vertical="center" wrapText="1"/>
    </xf>
    <xf numFmtId="0" fontId="6" fillId="7" borderId="38" xfId="4" applyFont="1" applyFill="1" applyBorder="1" applyAlignment="1">
      <alignment vertical="center" wrapText="1"/>
    </xf>
    <xf numFmtId="165" fontId="7" fillId="0" borderId="16" xfId="6" applyNumberFormat="1" applyFont="1" applyFill="1" applyBorder="1" applyAlignment="1" applyProtection="1">
      <alignment horizontal="right" vertical="center"/>
    </xf>
    <xf numFmtId="3" fontId="7" fillId="0" borderId="19" xfId="6" applyNumberFormat="1" applyFont="1" applyFill="1" applyBorder="1" applyAlignment="1" applyProtection="1">
      <alignment horizontal="right" vertical="center"/>
    </xf>
    <xf numFmtId="0" fontId="6" fillId="7" borderId="21" xfId="4" applyFont="1" applyFill="1" applyBorder="1" applyAlignment="1">
      <alignment horizontal="center" vertical="center" wrapText="1"/>
    </xf>
    <xf numFmtId="3" fontId="7" fillId="0" borderId="16" xfId="6" applyNumberFormat="1" applyFont="1" applyFill="1" applyBorder="1" applyAlignment="1" applyProtection="1">
      <alignment horizontal="right" vertical="center"/>
    </xf>
    <xf numFmtId="165" fontId="7" fillId="0" borderId="8" xfId="6" applyNumberFormat="1" applyFont="1" applyFill="1" applyBorder="1" applyAlignment="1" applyProtection="1">
      <alignment horizontal="right" vertical="center"/>
    </xf>
    <xf numFmtId="3" fontId="7" fillId="0" borderId="8" xfId="4" applyNumberFormat="1" applyFont="1" applyFill="1" applyBorder="1" applyAlignment="1">
      <alignment vertical="center"/>
    </xf>
    <xf numFmtId="3" fontId="7" fillId="0" borderId="42" xfId="4" applyNumberFormat="1" applyFont="1" applyFill="1" applyBorder="1" applyAlignment="1">
      <alignment vertical="center"/>
    </xf>
    <xf numFmtId="3" fontId="9" fillId="0" borderId="39" xfId="2" applyNumberFormat="1" applyFont="1" applyFill="1" applyBorder="1"/>
    <xf numFmtId="3" fontId="9" fillId="0" borderId="44" xfId="2" applyNumberFormat="1" applyFont="1" applyFill="1" applyBorder="1"/>
    <xf numFmtId="165" fontId="7" fillId="0" borderId="45" xfId="6" applyNumberFormat="1" applyFont="1" applyFill="1" applyBorder="1" applyAlignment="1" applyProtection="1">
      <alignment horizontal="right" vertical="center"/>
    </xf>
    <xf numFmtId="3" fontId="7" fillId="0" borderId="45" xfId="4" applyNumberFormat="1" applyFont="1" applyFill="1" applyBorder="1" applyAlignment="1">
      <alignment vertical="center"/>
    </xf>
    <xf numFmtId="3" fontId="9" fillId="0" borderId="41" xfId="2" applyNumberFormat="1" applyFont="1" applyFill="1" applyBorder="1"/>
    <xf numFmtId="49" fontId="6" fillId="0" borderId="26" xfId="4" applyNumberFormat="1" applyFont="1" applyFill="1" applyBorder="1" applyAlignment="1" applyProtection="1">
      <alignment horizontal="left" vertical="center"/>
    </xf>
    <xf numFmtId="49" fontId="6" fillId="0" borderId="46" xfId="4" applyNumberFormat="1" applyFont="1" applyFill="1" applyBorder="1" applyAlignment="1" applyProtection="1">
      <alignment horizontal="left" vertical="center"/>
    </xf>
    <xf numFmtId="49" fontId="6" fillId="0" borderId="47" xfId="4" applyNumberFormat="1" applyFont="1" applyFill="1" applyBorder="1" applyAlignment="1" applyProtection="1">
      <alignment horizontal="left" vertical="center"/>
    </xf>
    <xf numFmtId="3" fontId="7" fillId="0" borderId="48" xfId="4" applyNumberFormat="1" applyFont="1" applyFill="1" applyBorder="1" applyAlignment="1" applyProtection="1">
      <alignment horizontal="right" vertical="center"/>
    </xf>
    <xf numFmtId="3" fontId="7" fillId="0" borderId="7" xfId="4" applyNumberFormat="1" applyFont="1" applyFill="1" applyBorder="1" applyAlignment="1" applyProtection="1">
      <alignment horizontal="right" vertical="center"/>
    </xf>
    <xf numFmtId="3" fontId="7" fillId="0" borderId="49" xfId="4" applyNumberFormat="1" applyFont="1" applyFill="1" applyBorder="1" applyAlignment="1" applyProtection="1">
      <alignment horizontal="right" vertical="center"/>
    </xf>
    <xf numFmtId="49" fontId="6" fillId="0" borderId="50" xfId="4" applyNumberFormat="1" applyFont="1" applyFill="1" applyBorder="1" applyAlignment="1" applyProtection="1">
      <alignment horizontal="left" vertical="center"/>
    </xf>
    <xf numFmtId="49" fontId="6" fillId="0" borderId="51" xfId="4" applyNumberFormat="1" applyFont="1" applyFill="1" applyBorder="1" applyAlignment="1" applyProtection="1">
      <alignment horizontal="left" vertical="center"/>
    </xf>
    <xf numFmtId="49" fontId="6" fillId="0" borderId="52" xfId="4" applyNumberFormat="1" applyFont="1" applyFill="1" applyBorder="1" applyAlignment="1" applyProtection="1">
      <alignment horizontal="left" vertical="center"/>
    </xf>
    <xf numFmtId="165" fontId="7" fillId="0" borderId="53" xfId="6" applyNumberFormat="1" applyFont="1" applyFill="1" applyBorder="1" applyAlignment="1" applyProtection="1">
      <alignment horizontal="right" vertical="center"/>
    </xf>
    <xf numFmtId="165" fontId="7" fillId="0" borderId="31" xfId="6" applyNumberFormat="1" applyFont="1" applyFill="1" applyBorder="1" applyAlignment="1" applyProtection="1">
      <alignment horizontal="right" vertical="center"/>
    </xf>
    <xf numFmtId="165" fontId="7" fillId="0" borderId="54" xfId="6" applyNumberFormat="1" applyFont="1" applyFill="1" applyBorder="1" applyAlignment="1" applyProtection="1">
      <alignment horizontal="right" vertical="center"/>
    </xf>
    <xf numFmtId="165" fontId="7" fillId="0" borderId="7" xfId="6" applyNumberFormat="1" applyFont="1" applyFill="1" applyBorder="1" applyAlignment="1" applyProtection="1">
      <alignment horizontal="right" vertical="center"/>
    </xf>
    <xf numFmtId="165" fontId="7" fillId="0" borderId="49" xfId="6" applyNumberFormat="1" applyFont="1" applyFill="1" applyBorder="1" applyAlignment="1" applyProtection="1">
      <alignment horizontal="right" vertical="center"/>
    </xf>
    <xf numFmtId="166" fontId="7" fillId="0" borderId="50" xfId="6" applyNumberFormat="1" applyFont="1" applyFill="1" applyBorder="1" applyAlignment="1" applyProtection="1">
      <alignment horizontal="right" vertical="center"/>
    </xf>
    <xf numFmtId="165" fontId="7" fillId="0" borderId="51" xfId="6" applyNumberFormat="1" applyFont="1" applyFill="1" applyBorder="1" applyAlignment="1" applyProtection="1">
      <alignment horizontal="right" vertical="center"/>
    </xf>
    <xf numFmtId="165" fontId="7" fillId="0" borderId="52" xfId="6" applyNumberFormat="1" applyFont="1" applyFill="1" applyBorder="1" applyAlignment="1" applyProtection="1">
      <alignment horizontal="right" vertical="center"/>
    </xf>
    <xf numFmtId="166" fontId="7" fillId="0" borderId="18" xfId="6" applyNumberFormat="1" applyFont="1" applyFill="1" applyBorder="1" applyAlignment="1" applyProtection="1">
      <alignment horizontal="right" vertical="center"/>
    </xf>
    <xf numFmtId="165" fontId="7" fillId="0" borderId="35" xfId="6" applyNumberFormat="1" applyFont="1" applyFill="1" applyBorder="1" applyAlignment="1" applyProtection="1">
      <alignment horizontal="right" vertical="center"/>
    </xf>
    <xf numFmtId="165" fontId="7" fillId="0" borderId="55" xfId="6" applyNumberFormat="1" applyFont="1" applyFill="1" applyBorder="1" applyAlignment="1" applyProtection="1">
      <alignment horizontal="right" vertical="center"/>
    </xf>
    <xf numFmtId="165" fontId="7" fillId="0" borderId="48" xfId="6" applyNumberFormat="1" applyFont="1" applyFill="1" applyBorder="1" applyAlignment="1" applyProtection="1">
      <alignment horizontal="right" vertical="center"/>
    </xf>
    <xf numFmtId="3" fontId="7" fillId="0" borderId="50" xfId="6" applyNumberFormat="1" applyFont="1" applyFill="1" applyBorder="1" applyAlignment="1" applyProtection="1">
      <alignment horizontal="right" vertical="center"/>
    </xf>
    <xf numFmtId="3" fontId="7" fillId="0" borderId="51" xfId="6" applyNumberFormat="1" applyFont="1" applyFill="1" applyBorder="1" applyAlignment="1" applyProtection="1">
      <alignment horizontal="right" vertical="center"/>
    </xf>
    <xf numFmtId="3" fontId="7" fillId="0" borderId="52" xfId="6" applyNumberFormat="1" applyFont="1" applyFill="1" applyBorder="1" applyAlignment="1" applyProtection="1">
      <alignment horizontal="right" vertical="center"/>
    </xf>
    <xf numFmtId="3" fontId="7" fillId="0" borderId="31" xfId="4" applyNumberFormat="1" applyFont="1" applyFill="1" applyBorder="1" applyAlignment="1">
      <alignment vertical="center"/>
    </xf>
    <xf numFmtId="165" fontId="7" fillId="0" borderId="50" xfId="4" applyNumberFormat="1" applyFont="1" applyFill="1" applyBorder="1" applyAlignment="1" applyProtection="1">
      <alignment horizontal="left" vertical="center"/>
    </xf>
    <xf numFmtId="165" fontId="7" fillId="0" borderId="51" xfId="4" applyNumberFormat="1" applyFont="1" applyFill="1" applyBorder="1" applyAlignment="1" applyProtection="1">
      <alignment horizontal="left" vertical="center"/>
    </xf>
    <xf numFmtId="3" fontId="7" fillId="0" borderId="51" xfId="4" applyNumberFormat="1" applyFont="1" applyFill="1" applyBorder="1" applyAlignment="1">
      <alignment vertical="center"/>
    </xf>
    <xf numFmtId="165" fontId="7" fillId="0" borderId="52" xfId="4" applyNumberFormat="1" applyFont="1" applyFill="1" applyBorder="1" applyAlignment="1" applyProtection="1">
      <alignment horizontal="left" vertical="center"/>
    </xf>
    <xf numFmtId="3" fontId="9" fillId="0" borderId="53" xfId="2" applyNumberFormat="1" applyFont="1" applyFill="1" applyBorder="1"/>
    <xf numFmtId="3" fontId="9" fillId="0" borderId="31" xfId="2" applyNumberFormat="1" applyFont="1" applyFill="1" applyBorder="1"/>
    <xf numFmtId="3" fontId="9" fillId="0" borderId="54" xfId="2" applyNumberFormat="1" applyFont="1" applyFill="1" applyBorder="1"/>
    <xf numFmtId="3" fontId="9" fillId="0" borderId="48" xfId="2" applyNumberFormat="1" applyFont="1" applyFill="1" applyBorder="1"/>
    <xf numFmtId="3" fontId="9" fillId="0" borderId="50" xfId="2" applyNumberFormat="1" applyFont="1" applyFill="1" applyBorder="1"/>
    <xf numFmtId="3" fontId="9" fillId="0" borderId="51" xfId="2" applyNumberFormat="1" applyFont="1" applyFill="1" applyBorder="1"/>
    <xf numFmtId="3" fontId="9" fillId="0" borderId="52" xfId="2" applyNumberFormat="1" applyFont="1" applyFill="1" applyBorder="1"/>
    <xf numFmtId="165" fontId="7" fillId="0" borderId="6" xfId="6" applyNumberFormat="1" applyFont="1" applyFill="1" applyBorder="1" applyAlignment="1" applyProtection="1">
      <alignment horizontal="right" vertical="center"/>
    </xf>
    <xf numFmtId="49" fontId="6" fillId="0" borderId="61" xfId="4" applyNumberFormat="1" applyFont="1" applyFill="1" applyBorder="1" applyAlignment="1" applyProtection="1">
      <alignment horizontal="left" vertical="center"/>
    </xf>
    <xf numFmtId="3" fontId="7" fillId="0" borderId="5" xfId="4" applyNumberFormat="1" applyFont="1" applyFill="1" applyBorder="1" applyAlignment="1" applyProtection="1">
      <alignment horizontal="right" vertical="center"/>
    </xf>
    <xf numFmtId="49" fontId="6" fillId="0" borderId="62" xfId="4" applyNumberFormat="1" applyFont="1" applyFill="1" applyBorder="1" applyAlignment="1" applyProtection="1">
      <alignment horizontal="left" vertical="center"/>
    </xf>
    <xf numFmtId="165" fontId="7" fillId="0" borderId="33" xfId="6" applyNumberFormat="1" applyFont="1" applyFill="1" applyBorder="1" applyAlignment="1" applyProtection="1">
      <alignment horizontal="right" vertical="center"/>
    </xf>
    <xf numFmtId="3" fontId="7" fillId="0" borderId="62" xfId="4" applyNumberFormat="1" applyFont="1" applyFill="1" applyBorder="1" applyAlignment="1">
      <alignment vertical="center"/>
    </xf>
    <xf numFmtId="3" fontId="7" fillId="0" borderId="52" xfId="4" applyNumberFormat="1" applyFont="1" applyFill="1" applyBorder="1" applyAlignment="1">
      <alignment vertical="center"/>
    </xf>
    <xf numFmtId="3" fontId="7" fillId="0" borderId="35" xfId="4" applyNumberFormat="1" applyFont="1" applyFill="1" applyBorder="1" applyAlignment="1">
      <alignment vertical="center"/>
    </xf>
    <xf numFmtId="3" fontId="7" fillId="0" borderId="55" xfId="4" applyNumberFormat="1" applyFont="1" applyFill="1" applyBorder="1" applyAlignment="1">
      <alignment vertical="center"/>
    </xf>
    <xf numFmtId="167" fontId="7" fillId="0" borderId="62" xfId="4" applyNumberFormat="1" applyFont="1" applyFill="1" applyBorder="1" applyAlignment="1" applyProtection="1">
      <alignment horizontal="right" vertical="center"/>
    </xf>
    <xf numFmtId="167" fontId="7" fillId="0" borderId="51" xfId="4" applyNumberFormat="1" applyFont="1" applyFill="1" applyBorder="1" applyAlignment="1" applyProtection="1">
      <alignment horizontal="right" vertical="center"/>
    </xf>
    <xf numFmtId="167" fontId="7" fillId="0" borderId="52" xfId="4" applyNumberFormat="1" applyFont="1" applyFill="1" applyBorder="1" applyAlignment="1" applyProtection="1">
      <alignment horizontal="right" vertical="center"/>
    </xf>
    <xf numFmtId="167" fontId="7" fillId="0" borderId="43" xfId="4" applyNumberFormat="1" applyFont="1" applyFill="1" applyBorder="1" applyAlignment="1" applyProtection="1">
      <alignment horizontal="right" vertical="center"/>
    </xf>
    <xf numFmtId="167" fontId="7" fillId="0" borderId="40" xfId="4" applyNumberFormat="1" applyFont="1" applyFill="1" applyBorder="1" applyAlignment="1" applyProtection="1">
      <alignment horizontal="right" vertical="center"/>
    </xf>
    <xf numFmtId="167" fontId="7" fillId="0" borderId="51" xfId="6" applyNumberFormat="1" applyFont="1" applyFill="1" applyBorder="1" applyAlignment="1" applyProtection="1">
      <alignment horizontal="right" vertical="center"/>
    </xf>
    <xf numFmtId="167" fontId="7" fillId="0" borderId="52" xfId="6" applyNumberFormat="1" applyFont="1" applyFill="1" applyBorder="1" applyAlignment="1" applyProtection="1">
      <alignment horizontal="right" vertical="center"/>
    </xf>
    <xf numFmtId="168" fontId="7" fillId="0" borderId="51" xfId="4" applyNumberFormat="1" applyFont="1" applyFill="1" applyBorder="1" applyAlignment="1" applyProtection="1">
      <alignment horizontal="right" vertical="center"/>
    </xf>
    <xf numFmtId="168" fontId="7" fillId="0" borderId="52" xfId="4" applyNumberFormat="1" applyFont="1" applyFill="1" applyBorder="1" applyAlignment="1" applyProtection="1">
      <alignment horizontal="right" vertical="center"/>
    </xf>
    <xf numFmtId="3" fontId="7" fillId="0" borderId="46" xfId="4" applyNumberFormat="1" applyFont="1" applyFill="1" applyBorder="1" applyAlignment="1">
      <alignment vertical="center"/>
    </xf>
    <xf numFmtId="3" fontId="7" fillId="0" borderId="47" xfId="4" applyNumberFormat="1" applyFont="1" applyFill="1" applyBorder="1" applyAlignment="1">
      <alignment vertical="center"/>
    </xf>
    <xf numFmtId="167" fontId="7" fillId="0" borderId="7" xfId="4" applyNumberFormat="1" applyFont="1" applyFill="1" applyBorder="1" applyAlignment="1" applyProtection="1">
      <alignment horizontal="right" vertical="center"/>
    </xf>
    <xf numFmtId="167" fontId="7" fillId="0" borderId="49" xfId="4" applyNumberFormat="1" applyFont="1" applyFill="1" applyBorder="1" applyAlignment="1" applyProtection="1">
      <alignment horizontal="right" vertical="center"/>
    </xf>
    <xf numFmtId="0" fontId="7" fillId="0" borderId="31" xfId="5" applyFont="1" applyFill="1" applyBorder="1"/>
    <xf numFmtId="0" fontId="7" fillId="0" borderId="54" xfId="5" applyFont="1" applyFill="1" applyBorder="1"/>
    <xf numFmtId="168" fontId="7" fillId="0" borderId="44" xfId="4" applyNumberFormat="1" applyFont="1" applyFill="1" applyBorder="1" applyAlignment="1" applyProtection="1">
      <alignment horizontal="right" vertical="center"/>
    </xf>
    <xf numFmtId="168" fontId="7" fillId="0" borderId="41" xfId="4" applyNumberFormat="1" applyFont="1" applyFill="1" applyBorder="1" applyAlignment="1" applyProtection="1">
      <alignment horizontal="right" vertical="center"/>
    </xf>
    <xf numFmtId="167" fontId="7" fillId="0" borderId="46" xfId="6" applyNumberFormat="1" applyFont="1" applyFill="1" applyBorder="1" applyAlignment="1" applyProtection="1">
      <alignment horizontal="right" vertical="center"/>
    </xf>
    <xf numFmtId="167" fontId="7" fillId="0" borderId="47" xfId="6" applyNumberFormat="1" applyFont="1" applyFill="1" applyBorder="1" applyAlignment="1" applyProtection="1">
      <alignment horizontal="right" vertical="center"/>
    </xf>
    <xf numFmtId="167" fontId="7" fillId="0" borderId="63" xfId="4" applyNumberFormat="1" applyFont="1" applyFill="1" applyBorder="1" applyAlignment="1" applyProtection="1">
      <alignment horizontal="right" vertical="center"/>
    </xf>
    <xf numFmtId="167" fontId="7" fillId="0" borderId="64" xfId="4" applyNumberFormat="1" applyFont="1" applyFill="1" applyBorder="1" applyAlignment="1" applyProtection="1">
      <alignment horizontal="right" vertical="center"/>
    </xf>
    <xf numFmtId="3" fontId="9" fillId="0" borderId="51" xfId="0" applyNumberFormat="1" applyFont="1" applyBorder="1"/>
    <xf numFmtId="3" fontId="9" fillId="0" borderId="19" xfId="0" applyNumberFormat="1" applyFont="1" applyBorder="1"/>
    <xf numFmtId="3" fontId="9" fillId="0" borderId="62" xfId="0" applyNumberFormat="1" applyFont="1" applyBorder="1"/>
    <xf numFmtId="3" fontId="9" fillId="0" borderId="65" xfId="0" applyNumberFormat="1" applyFont="1" applyBorder="1"/>
    <xf numFmtId="3" fontId="9" fillId="0" borderId="16" xfId="0" applyNumberFormat="1" applyFont="1" applyBorder="1"/>
    <xf numFmtId="0" fontId="7" fillId="7" borderId="37" xfId="2" applyFont="1" applyFill="1" applyBorder="1"/>
    <xf numFmtId="165" fontId="7" fillId="7" borderId="14" xfId="6" applyNumberFormat="1" applyFont="1" applyFill="1" applyBorder="1" applyAlignment="1" applyProtection="1">
      <alignment horizontal="right" vertical="center"/>
    </xf>
    <xf numFmtId="165" fontId="7" fillId="7" borderId="36" xfId="6" applyNumberFormat="1" applyFont="1" applyFill="1" applyBorder="1" applyAlignment="1" applyProtection="1">
      <alignment horizontal="right" vertical="center"/>
    </xf>
    <xf numFmtId="165" fontId="7" fillId="7" borderId="19" xfId="6" applyNumberFormat="1" applyFont="1" applyFill="1" applyBorder="1" applyAlignment="1" applyProtection="1">
      <alignment horizontal="right" vertical="center"/>
    </xf>
    <xf numFmtId="165" fontId="7" fillId="7" borderId="37" xfId="6" applyNumberFormat="1" applyFont="1" applyFill="1" applyBorder="1" applyAlignment="1" applyProtection="1">
      <alignment horizontal="right" vertical="center"/>
    </xf>
    <xf numFmtId="0" fontId="9" fillId="7" borderId="19" xfId="2" applyFont="1" applyFill="1" applyBorder="1"/>
    <xf numFmtId="0" fontId="7" fillId="7" borderId="19" xfId="4" applyFont="1" applyFill="1" applyBorder="1" applyAlignment="1">
      <alignment horizontal="center" vertical="center" wrapText="1"/>
    </xf>
    <xf numFmtId="165" fontId="7" fillId="7" borderId="27" xfId="6" applyNumberFormat="1" applyFont="1" applyFill="1" applyBorder="1" applyAlignment="1" applyProtection="1">
      <alignment horizontal="right" vertical="center"/>
    </xf>
    <xf numFmtId="164" fontId="7" fillId="7" borderId="26" xfId="6" applyNumberFormat="1" applyFont="1" applyFill="1" applyBorder="1" applyAlignment="1" applyProtection="1">
      <alignment horizontal="right" vertical="center"/>
    </xf>
    <xf numFmtId="0" fontId="10" fillId="7" borderId="16" xfId="0" applyFont="1" applyFill="1" applyBorder="1" applyAlignment="1">
      <alignment horizontal="center"/>
    </xf>
    <xf numFmtId="0" fontId="6" fillId="7" borderId="25" xfId="4" applyFont="1" applyFill="1" applyBorder="1" applyAlignment="1">
      <alignment horizontal="center" vertical="center"/>
    </xf>
    <xf numFmtId="49" fontId="6" fillId="7" borderId="10" xfId="4" applyNumberFormat="1" applyFont="1" applyFill="1" applyBorder="1" applyAlignment="1" applyProtection="1">
      <alignment horizontal="center" vertical="center"/>
    </xf>
    <xf numFmtId="49" fontId="6" fillId="7" borderId="16" xfId="4" applyNumberFormat="1" applyFont="1" applyFill="1" applyBorder="1" applyAlignment="1" applyProtection="1">
      <alignment horizontal="center" vertical="center"/>
    </xf>
    <xf numFmtId="167" fontId="7" fillId="0" borderId="59" xfId="4" applyNumberFormat="1" applyFont="1" applyFill="1" applyBorder="1" applyAlignment="1" applyProtection="1">
      <alignment horizontal="right" vertical="center"/>
    </xf>
    <xf numFmtId="167" fontId="7" fillId="0" borderId="62" xfId="6" applyNumberFormat="1" applyFont="1" applyFill="1" applyBorder="1" applyAlignment="1" applyProtection="1">
      <alignment horizontal="right" vertical="center"/>
    </xf>
    <xf numFmtId="168" fontId="7" fillId="0" borderId="62" xfId="4" applyNumberFormat="1" applyFont="1" applyFill="1" applyBorder="1" applyAlignment="1" applyProtection="1">
      <alignment horizontal="right" vertical="center"/>
    </xf>
    <xf numFmtId="3" fontId="7" fillId="0" borderId="61" xfId="4" applyNumberFormat="1" applyFont="1" applyFill="1" applyBorder="1" applyAlignment="1">
      <alignment vertical="center"/>
    </xf>
    <xf numFmtId="0" fontId="7" fillId="0" borderId="33" xfId="5" applyFont="1" applyFill="1" applyBorder="1"/>
    <xf numFmtId="167" fontId="7" fillId="0" borderId="61" xfId="6" applyNumberFormat="1" applyFont="1" applyFill="1" applyBorder="1" applyAlignment="1" applyProtection="1">
      <alignment horizontal="right" vertical="center"/>
    </xf>
    <xf numFmtId="165" fontId="7" fillId="0" borderId="5" xfId="6" applyNumberFormat="1" applyFont="1" applyFill="1" applyBorder="1" applyAlignment="1" applyProtection="1">
      <alignment horizontal="right" vertical="center"/>
    </xf>
    <xf numFmtId="168" fontId="7" fillId="0" borderId="60" xfId="4" applyNumberFormat="1" applyFont="1" applyFill="1" applyBorder="1" applyAlignment="1" applyProtection="1">
      <alignment horizontal="right" vertical="center"/>
    </xf>
    <xf numFmtId="167" fontId="7" fillId="0" borderId="66" xfId="4" applyNumberFormat="1" applyFont="1" applyFill="1" applyBorder="1" applyAlignment="1" applyProtection="1">
      <alignment horizontal="right" vertical="center"/>
    </xf>
    <xf numFmtId="167" fontId="6" fillId="7" borderId="12" xfId="4" applyNumberFormat="1" applyFont="1" applyFill="1" applyBorder="1" applyAlignment="1" applyProtection="1">
      <alignment horizontal="right" vertical="center"/>
    </xf>
    <xf numFmtId="165" fontId="6" fillId="7" borderId="15" xfId="4" applyNumberFormat="1" applyFont="1" applyFill="1" applyBorder="1" applyAlignment="1" applyProtection="1">
      <alignment horizontal="right" vertical="center"/>
    </xf>
    <xf numFmtId="3" fontId="6" fillId="7" borderId="16" xfId="4" applyNumberFormat="1" applyFont="1" applyFill="1" applyBorder="1" applyAlignment="1">
      <alignment vertical="center"/>
    </xf>
    <xf numFmtId="3" fontId="6" fillId="7" borderId="24" xfId="4" applyNumberFormat="1" applyFont="1" applyFill="1" applyBorder="1" applyAlignment="1">
      <alignment vertical="center"/>
    </xf>
    <xf numFmtId="167" fontId="6" fillId="7" borderId="16" xfId="4" applyNumberFormat="1" applyFont="1" applyFill="1" applyBorder="1" applyAlignment="1" applyProtection="1">
      <alignment horizontal="right" vertical="center"/>
    </xf>
    <xf numFmtId="167" fontId="6" fillId="7" borderId="56" xfId="4" applyNumberFormat="1" applyFont="1" applyFill="1" applyBorder="1" applyAlignment="1" applyProtection="1">
      <alignment horizontal="right" vertical="center"/>
    </xf>
    <xf numFmtId="168" fontId="6" fillId="7" borderId="16" xfId="4" applyNumberFormat="1" applyFont="1" applyFill="1" applyBorder="1" applyAlignment="1" applyProtection="1">
      <alignment horizontal="right" vertical="center"/>
    </xf>
    <xf numFmtId="3" fontId="6" fillId="7" borderId="10" xfId="4" applyNumberFormat="1" applyFont="1" applyFill="1" applyBorder="1" applyAlignment="1">
      <alignment vertical="center"/>
    </xf>
    <xf numFmtId="165" fontId="6" fillId="7" borderId="57" xfId="4" applyNumberFormat="1" applyFont="1" applyFill="1" applyBorder="1" applyAlignment="1" applyProtection="1">
      <alignment horizontal="right" vertical="center"/>
    </xf>
    <xf numFmtId="0" fontId="6" fillId="7" borderId="15" xfId="5" applyFont="1" applyFill="1" applyBorder="1"/>
    <xf numFmtId="167" fontId="6" fillId="7" borderId="10" xfId="4" applyNumberFormat="1" applyFont="1" applyFill="1" applyBorder="1" applyAlignment="1" applyProtection="1">
      <alignment horizontal="right" vertical="center"/>
    </xf>
    <xf numFmtId="165" fontId="6" fillId="7" borderId="12" xfId="4" applyNumberFormat="1" applyFont="1" applyFill="1" applyBorder="1" applyAlignment="1" applyProtection="1">
      <alignment horizontal="right" vertical="center"/>
    </xf>
    <xf numFmtId="168" fontId="6" fillId="7" borderId="58" xfId="4" applyNumberFormat="1" applyFont="1" applyFill="1" applyBorder="1" applyAlignment="1" applyProtection="1">
      <alignment horizontal="right" vertical="center"/>
    </xf>
    <xf numFmtId="167" fontId="6" fillId="7" borderId="11" xfId="4" applyNumberFormat="1" applyFont="1" applyFill="1" applyBorder="1" applyAlignment="1" applyProtection="1">
      <alignment horizontal="right" vertical="center"/>
    </xf>
    <xf numFmtId="0" fontId="6" fillId="7" borderId="22" xfId="4" applyFont="1" applyFill="1" applyBorder="1" applyAlignment="1">
      <alignment horizontal="center" vertical="center" wrapText="1"/>
    </xf>
    <xf numFmtId="0" fontId="6" fillId="7" borderId="2" xfId="4" applyFont="1" applyFill="1" applyBorder="1" applyAlignment="1">
      <alignment horizontal="center" vertical="center" wrapText="1"/>
    </xf>
    <xf numFmtId="0" fontId="6" fillId="7" borderId="4" xfId="4" applyFont="1" applyFill="1" applyBorder="1" applyAlignment="1">
      <alignment horizontal="center" vertical="center" wrapText="1"/>
    </xf>
    <xf numFmtId="165" fontId="6" fillId="7" borderId="10" xfId="6" applyNumberFormat="1" applyFont="1" applyFill="1" applyBorder="1" applyAlignment="1" applyProtection="1">
      <alignment horizontal="center" vertical="center" wrapText="1"/>
    </xf>
    <xf numFmtId="165" fontId="6" fillId="7" borderId="11" xfId="6" applyNumberFormat="1" applyFont="1" applyFill="1" applyBorder="1" applyAlignment="1" applyProtection="1">
      <alignment horizontal="center" vertical="center" wrapText="1"/>
    </xf>
    <xf numFmtId="0" fontId="6" fillId="2" borderId="19" xfId="4" applyFont="1" applyFill="1" applyBorder="1" applyAlignment="1">
      <alignment horizontal="center" vertical="center" wrapText="1"/>
    </xf>
    <xf numFmtId="0" fontId="6" fillId="2" borderId="21" xfId="4" applyFont="1" applyFill="1" applyBorder="1" applyAlignment="1">
      <alignment horizontal="center" vertical="center" wrapText="1"/>
    </xf>
    <xf numFmtId="0" fontId="6" fillId="0" borderId="22" xfId="4" applyNumberFormat="1" applyFont="1" applyFill="1" applyBorder="1" applyAlignment="1" applyProtection="1">
      <alignment horizontal="left" vertical="center" wrapText="1"/>
    </xf>
    <xf numFmtId="0" fontId="6" fillId="0" borderId="23" xfId="4" applyNumberFormat="1" applyFont="1" applyFill="1" applyBorder="1" applyAlignment="1" applyProtection="1">
      <alignment horizontal="left" vertical="center" wrapText="1"/>
    </xf>
    <xf numFmtId="0" fontId="6" fillId="7" borderId="36" xfId="4" applyFont="1" applyFill="1" applyBorder="1" applyAlignment="1">
      <alignment horizontal="center" vertical="center" wrapText="1"/>
    </xf>
    <xf numFmtId="0" fontId="6" fillId="7" borderId="37" xfId="4" applyFont="1" applyFill="1" applyBorder="1" applyAlignment="1">
      <alignment horizontal="center" vertical="center" wrapText="1"/>
    </xf>
    <xf numFmtId="0" fontId="6" fillId="7" borderId="22" xfId="4" applyFont="1" applyFill="1" applyBorder="1" applyAlignment="1">
      <alignment horizontal="center" vertical="center" wrapText="1"/>
    </xf>
    <xf numFmtId="0" fontId="6" fillId="7" borderId="23" xfId="4" applyFont="1" applyFill="1" applyBorder="1" applyAlignment="1">
      <alignment horizontal="center" vertical="center" wrapText="1"/>
    </xf>
    <xf numFmtId="0" fontId="6" fillId="7" borderId="19" xfId="4" applyFont="1" applyFill="1" applyBorder="1" applyAlignment="1">
      <alignment horizontal="center" vertical="center" wrapText="1"/>
    </xf>
    <xf numFmtId="0" fontId="6" fillId="7" borderId="21" xfId="4" applyFont="1" applyFill="1" applyBorder="1" applyAlignment="1">
      <alignment horizontal="center" vertical="center" wrapText="1"/>
    </xf>
    <xf numFmtId="49" fontId="6" fillId="7" borderId="36" xfId="4" applyNumberFormat="1" applyFont="1" applyFill="1" applyBorder="1" applyAlignment="1" applyProtection="1">
      <alignment horizontal="center" vertical="center"/>
    </xf>
    <xf numFmtId="49" fontId="6" fillId="7" borderId="37" xfId="4" applyNumberFormat="1" applyFont="1" applyFill="1" applyBorder="1" applyAlignment="1" applyProtection="1">
      <alignment horizontal="center" vertical="center"/>
    </xf>
    <xf numFmtId="0" fontId="6" fillId="7" borderId="13" xfId="4" applyNumberFormat="1" applyFont="1" applyFill="1" applyBorder="1" applyAlignment="1" applyProtection="1">
      <alignment horizontal="center" vertical="center" wrapText="1"/>
    </xf>
    <xf numFmtId="0" fontId="6" fillId="7" borderId="39" xfId="4" applyNumberFormat="1" applyFont="1" applyFill="1" applyBorder="1" applyAlignment="1" applyProtection="1">
      <alignment horizontal="center" vertical="center" wrapText="1"/>
    </xf>
    <xf numFmtId="0" fontId="6" fillId="7" borderId="40" xfId="4" applyNumberFormat="1" applyFont="1" applyFill="1" applyBorder="1" applyAlignment="1" applyProtection="1">
      <alignment horizontal="center" vertical="center" wrapText="1"/>
    </xf>
    <xf numFmtId="0" fontId="6" fillId="7" borderId="41" xfId="4" applyNumberFormat="1" applyFont="1" applyFill="1" applyBorder="1" applyAlignment="1" applyProtection="1">
      <alignment horizontal="center" vertical="center" wrapText="1"/>
    </xf>
    <xf numFmtId="0" fontId="6" fillId="7" borderId="1" xfId="4" applyFont="1" applyFill="1" applyBorder="1" applyAlignment="1">
      <alignment horizontal="center" vertical="center" wrapText="1"/>
    </xf>
    <xf numFmtId="0" fontId="6" fillId="7" borderId="2" xfId="4" applyFont="1" applyFill="1" applyBorder="1" applyAlignment="1">
      <alignment horizontal="center" vertical="center" wrapText="1"/>
    </xf>
    <xf numFmtId="0" fontId="6" fillId="7" borderId="3" xfId="4" applyFont="1" applyFill="1" applyBorder="1" applyAlignment="1">
      <alignment horizontal="center" vertical="center" wrapText="1"/>
    </xf>
    <xf numFmtId="0" fontId="6" fillId="7" borderId="4" xfId="4" applyFont="1" applyFill="1" applyBorder="1" applyAlignment="1">
      <alignment horizontal="center" vertical="center" wrapText="1"/>
    </xf>
    <xf numFmtId="165" fontId="6" fillId="7" borderId="24" xfId="6" applyNumberFormat="1" applyFont="1" applyFill="1" applyBorder="1" applyAlignment="1" applyProtection="1">
      <alignment horizontal="center" vertical="center" wrapText="1"/>
    </xf>
    <xf numFmtId="0" fontId="6" fillId="0" borderId="10" xfId="4" applyNumberFormat="1" applyFont="1" applyFill="1" applyBorder="1" applyAlignment="1" applyProtection="1">
      <alignment horizontal="left" vertical="center" wrapText="1"/>
    </xf>
    <xf numFmtId="0" fontId="6" fillId="0" borderId="11" xfId="4" applyNumberFormat="1" applyFont="1" applyFill="1" applyBorder="1" applyAlignment="1" applyProtection="1">
      <alignment horizontal="left" vertical="center" wrapText="1"/>
    </xf>
  </cellXfs>
  <cellStyles count="10">
    <cellStyle name="Normální" xfId="0" builtinId="0"/>
    <cellStyle name="Normální 10" xfId="5"/>
    <cellStyle name="Normální 11 2" xfId="1"/>
    <cellStyle name="normální 14 2 2" xfId="2"/>
    <cellStyle name="Normální 2" xfId="9"/>
    <cellStyle name="normální 2 2 3" xfId="7"/>
    <cellStyle name="normální 2 5" xfId="4"/>
    <cellStyle name="Normální 5" xfId="8"/>
    <cellStyle name="procent 2" xfId="6"/>
    <cellStyle name="Procenta 3 2" xfId="3"/>
  </cellStyles>
  <dxfs count="0"/>
  <tableStyles count="0" defaultTableStyle="TableStyleMedium2" defaultPivotStyle="PivotStyleLight16"/>
  <colors>
    <mruColors>
      <color rgb="FFFFFF66"/>
      <color rgb="FFA9D08E"/>
      <color rgb="FFF4B084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6"/>
  <sheetViews>
    <sheetView tabSelected="1" workbookViewId="0">
      <selection activeCell="O5" sqref="O5"/>
    </sheetView>
  </sheetViews>
  <sheetFormatPr defaultRowHeight="15" x14ac:dyDescent="0.25"/>
  <cols>
    <col min="1" max="1" width="10" customWidth="1"/>
    <col min="2" max="2" width="11.7109375" customWidth="1"/>
    <col min="3" max="3" width="10" customWidth="1"/>
    <col min="4" max="4" width="10" hidden="1" customWidth="1"/>
    <col min="5" max="6" width="10" customWidth="1"/>
    <col min="7" max="7" width="14" customWidth="1"/>
    <col min="8" max="9" width="10" hidden="1" customWidth="1"/>
    <col min="10" max="10" width="13.140625" customWidth="1"/>
    <col min="11" max="11" width="10" hidden="1" customWidth="1"/>
    <col min="12" max="12" width="17.5703125" customWidth="1"/>
    <col min="13" max="13" width="3.5703125" hidden="1" customWidth="1"/>
    <col min="14" max="14" width="15.28515625" customWidth="1"/>
    <col min="15" max="15" width="18.7109375" customWidth="1"/>
    <col min="16" max="16" width="10" hidden="1" customWidth="1"/>
    <col min="17" max="17" width="15.85546875" customWidth="1"/>
    <col min="18" max="20" width="10" hidden="1" customWidth="1"/>
    <col min="21" max="21" width="14.140625" customWidth="1"/>
    <col min="22" max="22" width="12.85546875" customWidth="1"/>
    <col min="23" max="23" width="14.140625" customWidth="1"/>
    <col min="25" max="25" width="10.28515625" customWidth="1"/>
    <col min="26" max="26" width="9.85546875" bestFit="1" customWidth="1"/>
  </cols>
  <sheetData>
    <row r="1" spans="1:26" ht="26.25" x14ac:dyDescent="0.25">
      <c r="A1" s="1"/>
      <c r="B1" s="2"/>
      <c r="C1" s="2"/>
      <c r="D1" s="2"/>
      <c r="E1" s="3"/>
      <c r="F1" s="3"/>
      <c r="G1" s="3"/>
      <c r="H1" s="3"/>
      <c r="I1" s="3"/>
      <c r="J1" s="2"/>
      <c r="K1" s="2"/>
      <c r="L1" s="2"/>
      <c r="M1" s="2"/>
      <c r="N1" s="2"/>
      <c r="O1" s="3"/>
      <c r="P1" s="3"/>
      <c r="Q1" s="3"/>
      <c r="R1" s="3"/>
      <c r="S1" s="2"/>
      <c r="T1" s="2"/>
    </row>
    <row r="2" spans="1:26" ht="17.25" customHeight="1" thickBot="1" x14ac:dyDescent="0.3">
      <c r="A2" s="4" t="s">
        <v>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9"/>
    </row>
    <row r="3" spans="1:26" ht="21" customHeight="1" thickBot="1" x14ac:dyDescent="0.3">
      <c r="A3" s="223"/>
      <c r="B3" s="224"/>
      <c r="C3" s="227" t="s">
        <v>0</v>
      </c>
      <c r="D3" s="228"/>
      <c r="E3" s="209" t="s">
        <v>25</v>
      </c>
      <c r="F3" s="231"/>
      <c r="G3" s="231"/>
      <c r="H3" s="210"/>
      <c r="I3" s="228"/>
      <c r="J3" s="219" t="s">
        <v>26</v>
      </c>
      <c r="K3" s="207"/>
      <c r="L3" s="215" t="s">
        <v>27</v>
      </c>
      <c r="M3" s="216"/>
      <c r="N3" s="219" t="s">
        <v>28</v>
      </c>
      <c r="O3" s="219" t="s">
        <v>29</v>
      </c>
      <c r="P3" s="207"/>
      <c r="Q3" s="209" t="s">
        <v>1</v>
      </c>
      <c r="R3" s="210"/>
      <c r="S3" s="211" t="s">
        <v>2</v>
      </c>
      <c r="T3" s="211" t="s">
        <v>3</v>
      </c>
      <c r="U3" s="22"/>
      <c r="V3" s="19"/>
    </row>
    <row r="4" spans="1:26" ht="34.5" customHeight="1" thickBot="1" x14ac:dyDescent="0.3">
      <c r="A4" s="225"/>
      <c r="B4" s="226"/>
      <c r="C4" s="229"/>
      <c r="D4" s="230"/>
      <c r="E4" s="206" t="s">
        <v>4</v>
      </c>
      <c r="F4" s="89" t="s">
        <v>5</v>
      </c>
      <c r="G4" s="85" t="s">
        <v>6</v>
      </c>
      <c r="H4" s="84" t="s">
        <v>6</v>
      </c>
      <c r="I4" s="230"/>
      <c r="J4" s="220"/>
      <c r="K4" s="208"/>
      <c r="L4" s="217"/>
      <c r="M4" s="218"/>
      <c r="N4" s="220"/>
      <c r="O4" s="220"/>
      <c r="P4" s="208"/>
      <c r="Q4" s="180" t="s">
        <v>7</v>
      </c>
      <c r="R4" s="86" t="s">
        <v>6</v>
      </c>
      <c r="S4" s="212"/>
      <c r="T4" s="212"/>
      <c r="U4" s="22"/>
      <c r="V4" s="19"/>
    </row>
    <row r="5" spans="1:26" ht="15.75" thickBot="1" x14ac:dyDescent="0.3">
      <c r="A5" s="213" t="s">
        <v>8</v>
      </c>
      <c r="B5" s="214"/>
      <c r="C5" s="43">
        <v>0.15</v>
      </c>
      <c r="D5" s="61">
        <v>0.15</v>
      </c>
      <c r="E5" s="62"/>
      <c r="F5" s="87"/>
      <c r="G5" s="63">
        <v>0.27</v>
      </c>
      <c r="H5" s="64">
        <v>0.22</v>
      </c>
      <c r="I5" s="65">
        <v>0.1</v>
      </c>
      <c r="J5" s="44">
        <v>0.3</v>
      </c>
      <c r="K5" s="64">
        <v>0.3</v>
      </c>
      <c r="L5" s="44">
        <v>0.03</v>
      </c>
      <c r="M5" s="66">
        <v>0.03</v>
      </c>
      <c r="N5" s="87">
        <v>3.5000000000000003E-2</v>
      </c>
      <c r="O5" s="80">
        <v>6.5000000000000002E-2</v>
      </c>
      <c r="P5" s="66">
        <v>0.1</v>
      </c>
      <c r="Q5" s="79">
        <v>0.15</v>
      </c>
      <c r="R5" s="66">
        <v>0.1</v>
      </c>
      <c r="S5" s="67">
        <f>SUM(C5:R5)</f>
        <v>2</v>
      </c>
      <c r="T5" s="68"/>
      <c r="U5" s="45"/>
      <c r="V5" s="19"/>
    </row>
    <row r="6" spans="1:26" ht="16.5" customHeight="1" thickBot="1" x14ac:dyDescent="0.3">
      <c r="A6" s="232" t="s">
        <v>12</v>
      </c>
      <c r="B6" s="233"/>
      <c r="C6" s="39">
        <v>38459017</v>
      </c>
      <c r="D6" s="69"/>
      <c r="E6" s="38"/>
      <c r="F6" s="88"/>
      <c r="G6" s="38">
        <v>69226230</v>
      </c>
      <c r="H6" s="70"/>
      <c r="I6" s="71"/>
      <c r="J6" s="40">
        <v>76918033</v>
      </c>
      <c r="K6" s="70"/>
      <c r="L6" s="40">
        <v>7691803</v>
      </c>
      <c r="M6" s="72"/>
      <c r="N6" s="90">
        <v>8973771</v>
      </c>
      <c r="O6" s="41">
        <v>16665574</v>
      </c>
      <c r="P6" s="73"/>
      <c r="Q6" s="42">
        <v>38459017</v>
      </c>
      <c r="R6" s="74"/>
      <c r="S6" s="75"/>
      <c r="T6" s="76"/>
      <c r="U6" s="166">
        <v>256393445</v>
      </c>
      <c r="V6" s="19"/>
    </row>
    <row r="7" spans="1:26" ht="15.75" thickBot="1" x14ac:dyDescent="0.3">
      <c r="A7" s="221" t="s">
        <v>13</v>
      </c>
      <c r="B7" s="222"/>
      <c r="C7" s="170"/>
      <c r="D7" s="171">
        <f>SUM(D8:D12)</f>
        <v>0</v>
      </c>
      <c r="E7" s="172"/>
      <c r="F7" s="173"/>
      <c r="G7" s="174"/>
      <c r="H7" s="171">
        <f>SUM(H8:H12)</f>
        <v>0</v>
      </c>
      <c r="I7" s="171" t="e">
        <f>SUM(I8:I12)</f>
        <v>#REF!</v>
      </c>
      <c r="J7" s="175"/>
      <c r="K7" s="171" t="e">
        <f>SUM(K8:K12)</f>
        <v>#DIV/0!</v>
      </c>
      <c r="L7" s="175"/>
      <c r="M7" s="174">
        <f>SUM(M8:M12)</f>
        <v>1</v>
      </c>
      <c r="N7" s="171"/>
      <c r="O7" s="175"/>
      <c r="P7" s="174">
        <f>SUM(P8:P12)</f>
        <v>0.18748288784803147</v>
      </c>
      <c r="Q7" s="176"/>
      <c r="R7" s="177">
        <f>SUM(R8:R12)</f>
        <v>0.64932404582278647</v>
      </c>
      <c r="S7" s="178" t="e">
        <f>SUM(S8:S12)</f>
        <v>#REF!</v>
      </c>
      <c r="T7" s="178" t="e">
        <f>SUM(T8:T12)</f>
        <v>#REF!</v>
      </c>
      <c r="U7" s="179" t="s">
        <v>22</v>
      </c>
      <c r="V7" s="19"/>
    </row>
    <row r="8" spans="1:26" x14ac:dyDescent="0.25">
      <c r="A8" s="99" t="s">
        <v>14</v>
      </c>
      <c r="B8" s="105"/>
      <c r="C8" s="102">
        <v>2064316</v>
      </c>
      <c r="D8" s="108">
        <f>D18</f>
        <v>0</v>
      </c>
      <c r="E8" s="113"/>
      <c r="F8" s="116"/>
      <c r="G8" s="120">
        <v>1720484</v>
      </c>
      <c r="H8" s="119">
        <f>0.5*H18+0.3*H28+0.2*H38</f>
        <v>0</v>
      </c>
      <c r="I8" s="93" t="e">
        <f t="shared" ref="I8" si="0">I18/I17*I6</f>
        <v>#REF!</v>
      </c>
      <c r="J8" s="93">
        <v>176948</v>
      </c>
      <c r="K8" s="108" t="e">
        <f>K38</f>
        <v>#DIV/0!</v>
      </c>
      <c r="L8" s="124"/>
      <c r="M8" s="119">
        <f>M18</f>
        <v>0</v>
      </c>
      <c r="N8" s="128">
        <v>0</v>
      </c>
      <c r="O8" s="132">
        <v>70724</v>
      </c>
      <c r="P8" s="131">
        <f t="shared" ref="P8" si="1">(5*P18+3*P28+2*P38)/2094*P6</f>
        <v>0</v>
      </c>
      <c r="Q8" s="94">
        <v>620803</v>
      </c>
      <c r="R8" s="77">
        <f>0.5*R18+0.3*R28+0.2*R38</f>
        <v>9.3472542842819931E-3</v>
      </c>
      <c r="S8" s="13" t="e">
        <f>SUMPRODUCT(C$5:R$5,C8:R8)</f>
        <v>#REF!</v>
      </c>
      <c r="T8" s="13" t="e">
        <f>S8*#REF!</f>
        <v>#REF!</v>
      </c>
      <c r="U8" s="167">
        <v>4653275</v>
      </c>
      <c r="V8" s="15"/>
      <c r="W8" s="15"/>
      <c r="Y8" s="15"/>
      <c r="Z8" s="15"/>
    </row>
    <row r="9" spans="1:26" x14ac:dyDescent="0.25">
      <c r="A9" s="100" t="s">
        <v>15</v>
      </c>
      <c r="B9" s="106"/>
      <c r="C9" s="103">
        <v>4643742</v>
      </c>
      <c r="D9" s="109">
        <f t="shared" ref="D9:D12" si="2">D19</f>
        <v>0</v>
      </c>
      <c r="E9" s="114"/>
      <c r="F9" s="117"/>
      <c r="G9" s="121">
        <v>3811673</v>
      </c>
      <c r="H9" s="111">
        <f>0.5*H19+0.3*H29+0.2*H39</f>
        <v>0</v>
      </c>
      <c r="I9" s="91" t="e">
        <f t="shared" ref="I9:I11" si="3">I19</f>
        <v>#REF!</v>
      </c>
      <c r="J9" s="92">
        <v>13368461</v>
      </c>
      <c r="K9" s="109" t="e">
        <f>K39</f>
        <v>#DIV/0!</v>
      </c>
      <c r="L9" s="125"/>
      <c r="M9" s="111">
        <f>M19</f>
        <v>0</v>
      </c>
      <c r="N9" s="129">
        <v>7792956</v>
      </c>
      <c r="O9" s="133">
        <v>5652309</v>
      </c>
      <c r="P9" s="111">
        <f>0.5*P29+0.3*P39+0.2*P49</f>
        <v>7.7251529022968876E-2</v>
      </c>
      <c r="Q9" s="95">
        <v>10358564</v>
      </c>
      <c r="R9" s="77">
        <f>0.5*R19+0.3*R29+0.2*R39</f>
        <v>0.17186348473502128</v>
      </c>
      <c r="S9" s="13" t="e">
        <f>SUMPRODUCT(C$5:R$5,C9:R9)</f>
        <v>#REF!</v>
      </c>
      <c r="T9" s="13" t="e">
        <f>S9*#REF!</f>
        <v>#REF!</v>
      </c>
      <c r="U9" s="165">
        <v>45627705</v>
      </c>
      <c r="V9" s="15"/>
      <c r="W9" s="15"/>
      <c r="Y9" s="15"/>
      <c r="Z9" s="15"/>
    </row>
    <row r="10" spans="1:26" x14ac:dyDescent="0.25">
      <c r="A10" s="100" t="s">
        <v>16</v>
      </c>
      <c r="B10" s="106"/>
      <c r="C10" s="103">
        <v>9066723</v>
      </c>
      <c r="D10" s="109">
        <f t="shared" si="2"/>
        <v>0</v>
      </c>
      <c r="E10" s="114"/>
      <c r="F10" s="117"/>
      <c r="G10" s="121">
        <v>28566901</v>
      </c>
      <c r="H10" s="111">
        <f>0.5*H20+0.3*H30+0.2*H40</f>
        <v>0</v>
      </c>
      <c r="I10" s="92" t="e">
        <f t="shared" ref="I10:K10" si="4">I20/I17*I6</f>
        <v>#REF!</v>
      </c>
      <c r="J10" s="92">
        <v>9847320</v>
      </c>
      <c r="K10" s="123" t="e">
        <f t="shared" si="4"/>
        <v>#DIV/0!</v>
      </c>
      <c r="L10" s="126">
        <v>1770118</v>
      </c>
      <c r="M10" s="111">
        <f>M20</f>
        <v>0.23013041698344933</v>
      </c>
      <c r="N10" s="129">
        <v>339193</v>
      </c>
      <c r="O10" s="133">
        <v>1881374</v>
      </c>
      <c r="P10" s="111">
        <f>0.5*P30+0.3*P40+0.2*P50</f>
        <v>2.5625842955360374E-2</v>
      </c>
      <c r="Q10" s="95">
        <v>10034709</v>
      </c>
      <c r="R10" s="77">
        <f>0.5*R20+0.3*R30+0.2*R40</f>
        <v>0.17840152495064332</v>
      </c>
      <c r="S10" s="13" t="e">
        <f>SUMPRODUCT(C$5:R$5,C10:R10)</f>
        <v>#REF!</v>
      </c>
      <c r="T10" s="13" t="e">
        <f>S10*#REF!</f>
        <v>#REF!</v>
      </c>
      <c r="U10" s="165">
        <v>61506337</v>
      </c>
      <c r="V10" s="15"/>
      <c r="W10" s="15"/>
      <c r="Y10" s="15"/>
      <c r="Z10" s="15"/>
    </row>
    <row r="11" spans="1:26" x14ac:dyDescent="0.25">
      <c r="A11" s="100" t="s">
        <v>17</v>
      </c>
      <c r="B11" s="106"/>
      <c r="C11" s="103">
        <v>5600376</v>
      </c>
      <c r="D11" s="109">
        <f t="shared" si="2"/>
        <v>0</v>
      </c>
      <c r="E11" s="114"/>
      <c r="F11" s="117"/>
      <c r="G11" s="121">
        <v>9651040</v>
      </c>
      <c r="H11" s="111">
        <f>0.5*H21+0.3*H31+0.2*H41</f>
        <v>0</v>
      </c>
      <c r="I11" s="91" t="e">
        <f t="shared" si="3"/>
        <v>#REF!</v>
      </c>
      <c r="J11" s="92">
        <v>44295917</v>
      </c>
      <c r="K11" s="109" t="e">
        <f>K41</f>
        <v>#DIV/0!</v>
      </c>
      <c r="L11" s="125"/>
      <c r="M11" s="111">
        <f>M21</f>
        <v>0</v>
      </c>
      <c r="N11" s="129">
        <v>144157</v>
      </c>
      <c r="O11" s="133">
        <v>7328223</v>
      </c>
      <c r="P11" s="111">
        <f>0.5*P31+0.3*P41+0.2*P51</f>
        <v>7.3735725112415149E-2</v>
      </c>
      <c r="Q11" s="95">
        <v>11660712</v>
      </c>
      <c r="R11" s="77">
        <f>0.5*R21+0.3*R31+0.2*R41</f>
        <v>0.24407491072478479</v>
      </c>
      <c r="S11" s="13" t="e">
        <f>SUMPRODUCT(C$5:R$5,C11:R11)</f>
        <v>#REF!</v>
      </c>
      <c r="T11" s="13" t="e">
        <f>S11*#REF!</f>
        <v>#REF!</v>
      </c>
      <c r="U11" s="165">
        <v>78680425</v>
      </c>
      <c r="V11" s="15"/>
      <c r="W11" s="15"/>
      <c r="Y11" s="15"/>
      <c r="Z11" s="15"/>
    </row>
    <row r="12" spans="1:26" ht="15.75" thickBot="1" x14ac:dyDescent="0.3">
      <c r="A12" s="100" t="s">
        <v>18</v>
      </c>
      <c r="B12" s="106"/>
      <c r="C12" s="103">
        <v>10275103</v>
      </c>
      <c r="D12" s="109">
        <f t="shared" si="2"/>
        <v>0</v>
      </c>
      <c r="E12" s="114"/>
      <c r="F12" s="117"/>
      <c r="G12" s="121">
        <v>9876424</v>
      </c>
      <c r="H12" s="111">
        <f>0.5*H22+0.3*H32+0.2*H42</f>
        <v>0</v>
      </c>
      <c r="I12" s="92" t="e">
        <f t="shared" ref="I12:K12" si="5">I22/I17*I6</f>
        <v>#REF!</v>
      </c>
      <c r="J12" s="92">
        <v>2081412</v>
      </c>
      <c r="K12" s="123" t="e">
        <f t="shared" si="5"/>
        <v>#DIV/0!</v>
      </c>
      <c r="L12" s="126">
        <v>5921685</v>
      </c>
      <c r="M12" s="111">
        <f>M22</f>
        <v>0.76986958301655073</v>
      </c>
      <c r="N12" s="129">
        <v>479110</v>
      </c>
      <c r="O12" s="133">
        <v>659681</v>
      </c>
      <c r="P12" s="111">
        <f>0.5*P32+0.3*P42+0.2*P52</f>
        <v>1.0869790757287057E-2</v>
      </c>
      <c r="Q12" s="95">
        <v>2823403</v>
      </c>
      <c r="R12" s="78">
        <f>0.5*R22+0.3*R32+0.2*R42</f>
        <v>4.5636871128055007E-2</v>
      </c>
      <c r="S12" s="14" t="e">
        <f>SUMPRODUCT(C$5:R$5,C12:R12)</f>
        <v>#REF!</v>
      </c>
      <c r="T12" s="14" t="e">
        <f>S12*#REF!</f>
        <v>#REF!</v>
      </c>
      <c r="U12" s="165">
        <v>32116819</v>
      </c>
      <c r="V12" s="15"/>
      <c r="W12" s="15"/>
      <c r="Y12" s="15"/>
      <c r="Z12" s="15"/>
    </row>
    <row r="13" spans="1:26" x14ac:dyDescent="0.25">
      <c r="A13" s="100" t="s">
        <v>19</v>
      </c>
      <c r="B13" s="106"/>
      <c r="C13" s="103">
        <v>2319935</v>
      </c>
      <c r="D13" s="109"/>
      <c r="E13" s="114"/>
      <c r="F13" s="117"/>
      <c r="G13" s="121">
        <v>6521726</v>
      </c>
      <c r="H13" s="111"/>
      <c r="I13" s="91"/>
      <c r="J13" s="92">
        <v>2158208</v>
      </c>
      <c r="K13" s="109"/>
      <c r="L13" s="125"/>
      <c r="M13" s="111"/>
      <c r="N13" s="129">
        <v>105998</v>
      </c>
      <c r="O13" s="133">
        <v>508450</v>
      </c>
      <c r="P13" s="111"/>
      <c r="Q13" s="95">
        <v>1522216</v>
      </c>
      <c r="R13" s="20"/>
      <c r="S13" s="18"/>
      <c r="T13" s="18"/>
      <c r="U13" s="165">
        <v>13136532</v>
      </c>
      <c r="V13" s="15"/>
      <c r="W13" s="15"/>
      <c r="Y13" s="15"/>
      <c r="Z13" s="15"/>
    </row>
    <row r="14" spans="1:26" x14ac:dyDescent="0.25">
      <c r="A14" s="100" t="s">
        <v>20</v>
      </c>
      <c r="B14" s="106"/>
      <c r="C14" s="103">
        <v>2106919</v>
      </c>
      <c r="D14" s="109"/>
      <c r="E14" s="114"/>
      <c r="F14" s="117"/>
      <c r="G14" s="121">
        <v>2224801</v>
      </c>
      <c r="H14" s="111"/>
      <c r="I14" s="91"/>
      <c r="J14" s="92">
        <v>2925378</v>
      </c>
      <c r="K14" s="109"/>
      <c r="L14" s="125"/>
      <c r="M14" s="111"/>
      <c r="N14" s="129">
        <v>4240</v>
      </c>
      <c r="O14" s="133">
        <v>253228</v>
      </c>
      <c r="P14" s="111"/>
      <c r="Q14" s="95">
        <v>632335</v>
      </c>
      <c r="R14" s="20"/>
      <c r="S14" s="18"/>
      <c r="T14" s="18"/>
      <c r="U14" s="165">
        <v>8146900</v>
      </c>
      <c r="V14" s="15"/>
      <c r="W14" s="15"/>
      <c r="Y14" s="15"/>
      <c r="Z14" s="15"/>
    </row>
    <row r="15" spans="1:26" ht="15.75" thickBot="1" x14ac:dyDescent="0.3">
      <c r="A15" s="101" t="s">
        <v>21</v>
      </c>
      <c r="B15" s="107"/>
      <c r="C15" s="104">
        <v>2381903</v>
      </c>
      <c r="D15" s="110"/>
      <c r="E15" s="115"/>
      <c r="F15" s="118"/>
      <c r="G15" s="122">
        <v>6853181</v>
      </c>
      <c r="H15" s="112"/>
      <c r="I15" s="96"/>
      <c r="J15" s="97">
        <v>2064390</v>
      </c>
      <c r="K15" s="110"/>
      <c r="L15" s="127"/>
      <c r="M15" s="112"/>
      <c r="N15" s="130">
        <v>108118</v>
      </c>
      <c r="O15" s="134">
        <v>311586</v>
      </c>
      <c r="P15" s="112"/>
      <c r="Q15" s="98">
        <v>806275</v>
      </c>
      <c r="R15" s="20"/>
      <c r="S15" s="18"/>
      <c r="T15" s="18"/>
      <c r="U15" s="168">
        <v>12525452</v>
      </c>
      <c r="V15" s="15"/>
      <c r="W15" s="15"/>
      <c r="Y15" s="15"/>
      <c r="Z15" s="15"/>
    </row>
    <row r="16" spans="1:26" ht="15.75" thickBot="1" x14ac:dyDescent="0.3">
      <c r="A16" s="5"/>
      <c r="B16" s="5"/>
      <c r="C16" s="46"/>
      <c r="D16" s="47"/>
      <c r="E16" s="47"/>
      <c r="F16" s="47"/>
      <c r="G16" s="46"/>
      <c r="H16" s="47"/>
      <c r="I16" s="47"/>
      <c r="J16" s="46"/>
      <c r="K16" s="46" t="e">
        <f t="shared" ref="K16" si="6">SUM(K8:K15)</f>
        <v>#DIV/0!</v>
      </c>
      <c r="L16" s="46"/>
      <c r="M16" s="47"/>
      <c r="N16" s="46"/>
      <c r="O16" s="46"/>
      <c r="P16" s="47"/>
      <c r="Q16" s="46"/>
      <c r="R16" s="48"/>
      <c r="S16" s="48"/>
      <c r="T16" s="48"/>
      <c r="U16" s="169">
        <v>256393445</v>
      </c>
      <c r="V16" s="16"/>
      <c r="W16" s="16"/>
      <c r="Y16" s="15"/>
      <c r="Z16" s="15"/>
    </row>
    <row r="17" spans="1:25" ht="15.75" thickBot="1" x14ac:dyDescent="0.3">
      <c r="A17" s="181" t="s">
        <v>24</v>
      </c>
      <c r="B17" s="182" t="s">
        <v>13</v>
      </c>
      <c r="C17" s="192">
        <v>9930</v>
      </c>
      <c r="D17" s="193"/>
      <c r="E17" s="194">
        <v>115727</v>
      </c>
      <c r="F17" s="195">
        <v>108563</v>
      </c>
      <c r="G17" s="196">
        <v>224290</v>
      </c>
      <c r="H17" s="24"/>
      <c r="I17" s="24" t="e">
        <f t="shared" ref="I17" si="7">SUM(I18:I22)</f>
        <v>#REF!</v>
      </c>
      <c r="J17" s="49"/>
      <c r="K17" s="49"/>
      <c r="L17" s="197">
        <v>17099</v>
      </c>
      <c r="M17" s="193">
        <f>SUM(M18:M22)</f>
        <v>1</v>
      </c>
      <c r="N17" s="196">
        <v>422</v>
      </c>
      <c r="O17" s="50"/>
      <c r="P17" s="49"/>
      <c r="Q17" s="198">
        <v>198.5</v>
      </c>
      <c r="R17" s="17">
        <f>SUM(R18:R22)</f>
        <v>0.93697732997481098</v>
      </c>
      <c r="S17" s="48"/>
      <c r="T17" s="51"/>
      <c r="U17" s="52"/>
      <c r="Y17" s="15"/>
    </row>
    <row r="18" spans="1:25" x14ac:dyDescent="0.25">
      <c r="A18" s="136" t="s">
        <v>14</v>
      </c>
      <c r="B18" s="138"/>
      <c r="C18" s="137">
        <v>533</v>
      </c>
      <c r="D18" s="139"/>
      <c r="E18" s="140">
        <v>1739</v>
      </c>
      <c r="F18" s="30">
        <v>4156</v>
      </c>
      <c r="G18" s="144">
        <v>5895</v>
      </c>
      <c r="H18" s="26"/>
      <c r="I18" s="27" t="e">
        <f>#REF!/#REF!</f>
        <v>#REF!</v>
      </c>
      <c r="J18" s="49"/>
      <c r="K18" s="49"/>
      <c r="L18" s="183"/>
      <c r="M18" s="139">
        <f>+L18/L$17</f>
        <v>0</v>
      </c>
      <c r="N18" s="184"/>
      <c r="O18" s="50"/>
      <c r="P18" s="49"/>
      <c r="Q18" s="185">
        <v>1.76</v>
      </c>
      <c r="R18" s="6">
        <f>+Q18/Q$17</f>
        <v>8.8664987405541566E-3</v>
      </c>
      <c r="S18" s="48"/>
      <c r="T18" s="48"/>
      <c r="U18" s="52"/>
    </row>
    <row r="19" spans="1:25" x14ac:dyDescent="0.25">
      <c r="A19" s="100" t="s">
        <v>15</v>
      </c>
      <c r="B19" s="106"/>
      <c r="C19" s="103">
        <v>1199</v>
      </c>
      <c r="D19" s="109"/>
      <c r="E19" s="126">
        <v>5727</v>
      </c>
      <c r="F19" s="142">
        <v>6784</v>
      </c>
      <c r="G19" s="145">
        <v>12511</v>
      </c>
      <c r="H19" s="11"/>
      <c r="I19" s="25" t="e">
        <f>#REF!/#REF!</f>
        <v>#REF!</v>
      </c>
      <c r="J19" s="49"/>
      <c r="K19" s="49"/>
      <c r="L19" s="147"/>
      <c r="M19" s="109">
        <f>+L19/L$17</f>
        <v>0</v>
      </c>
      <c r="N19" s="149">
        <v>364</v>
      </c>
      <c r="O19" s="50"/>
      <c r="P19" s="49"/>
      <c r="Q19" s="151">
        <v>45.99</v>
      </c>
      <c r="R19" s="6">
        <f t="shared" ref="R19:R25" si="8">+Q19/Q$17</f>
        <v>0.2316876574307305</v>
      </c>
      <c r="S19" s="48"/>
      <c r="T19" s="48"/>
      <c r="U19" s="52"/>
    </row>
    <row r="20" spans="1:25" x14ac:dyDescent="0.25">
      <c r="A20" s="100" t="s">
        <v>16</v>
      </c>
      <c r="B20" s="106"/>
      <c r="C20" s="103">
        <v>2341</v>
      </c>
      <c r="D20" s="109"/>
      <c r="E20" s="126">
        <v>54978</v>
      </c>
      <c r="F20" s="142">
        <v>35589</v>
      </c>
      <c r="G20" s="145">
        <v>90567</v>
      </c>
      <c r="H20" s="11"/>
      <c r="I20" s="25" t="e">
        <f>#REF!/#REF!</f>
        <v>#REF!</v>
      </c>
      <c r="J20" s="49"/>
      <c r="K20" s="49"/>
      <c r="L20" s="147">
        <v>3935</v>
      </c>
      <c r="M20" s="109">
        <f>+L20/L$17</f>
        <v>0.23013041698344933</v>
      </c>
      <c r="N20" s="149">
        <v>19</v>
      </c>
      <c r="O20" s="50"/>
      <c r="P20" s="49"/>
      <c r="Q20" s="151">
        <v>47.22</v>
      </c>
      <c r="R20" s="6">
        <f t="shared" si="8"/>
        <v>0.23788413098236774</v>
      </c>
      <c r="S20" s="48"/>
      <c r="T20" s="48"/>
      <c r="U20" s="52"/>
    </row>
    <row r="21" spans="1:25" x14ac:dyDescent="0.25">
      <c r="A21" s="100" t="s">
        <v>17</v>
      </c>
      <c r="B21" s="106"/>
      <c r="C21" s="103">
        <v>1446</v>
      </c>
      <c r="D21" s="109"/>
      <c r="E21" s="126">
        <v>13172</v>
      </c>
      <c r="F21" s="142">
        <v>22590</v>
      </c>
      <c r="G21" s="145">
        <v>35762</v>
      </c>
      <c r="H21" s="11"/>
      <c r="I21" s="25" t="e">
        <f>#REF!/#REF!</f>
        <v>#REF!</v>
      </c>
      <c r="J21" s="49"/>
      <c r="K21" s="49"/>
      <c r="L21" s="147"/>
      <c r="M21" s="109">
        <f>+L21/L$17</f>
        <v>0</v>
      </c>
      <c r="N21" s="149">
        <v>8</v>
      </c>
      <c r="O21" s="50"/>
      <c r="P21" s="49"/>
      <c r="Q21" s="151">
        <v>79.34</v>
      </c>
      <c r="R21" s="6">
        <f t="shared" si="8"/>
        <v>0.39969773299748113</v>
      </c>
      <c r="S21" s="48"/>
      <c r="T21" s="48"/>
      <c r="U21" s="52"/>
    </row>
    <row r="22" spans="1:25" x14ac:dyDescent="0.25">
      <c r="A22" s="100" t="s">
        <v>18</v>
      </c>
      <c r="B22" s="106"/>
      <c r="C22" s="103">
        <v>2653</v>
      </c>
      <c r="D22" s="109"/>
      <c r="E22" s="126">
        <v>12345</v>
      </c>
      <c r="F22" s="142">
        <v>20033</v>
      </c>
      <c r="G22" s="145">
        <v>32378</v>
      </c>
      <c r="H22" s="11"/>
      <c r="I22" s="11" t="e">
        <f>#REF!/#REF!</f>
        <v>#REF!</v>
      </c>
      <c r="J22" s="49"/>
      <c r="K22" s="49"/>
      <c r="L22" s="147">
        <v>13164</v>
      </c>
      <c r="M22" s="109">
        <f>+L22/L$17</f>
        <v>0.76986958301655073</v>
      </c>
      <c r="N22" s="149">
        <v>18</v>
      </c>
      <c r="O22" s="50"/>
      <c r="P22" s="49"/>
      <c r="Q22" s="151">
        <v>11.68</v>
      </c>
      <c r="R22" s="7">
        <f t="shared" si="8"/>
        <v>5.8841309823677579E-2</v>
      </c>
      <c r="S22" s="48"/>
      <c r="T22" s="48"/>
      <c r="U22" s="52"/>
    </row>
    <row r="23" spans="1:25" x14ac:dyDescent="0.25">
      <c r="A23" s="100" t="s">
        <v>19</v>
      </c>
      <c r="B23" s="106"/>
      <c r="C23" s="103">
        <v>599</v>
      </c>
      <c r="D23" s="109"/>
      <c r="E23" s="126">
        <v>9644</v>
      </c>
      <c r="F23" s="142">
        <v>8883</v>
      </c>
      <c r="G23" s="145">
        <v>18527</v>
      </c>
      <c r="H23" s="11"/>
      <c r="I23" s="11" t="e">
        <f>#REF!/#REF!</f>
        <v>#REF!</v>
      </c>
      <c r="J23" s="49"/>
      <c r="K23" s="49"/>
      <c r="L23" s="147"/>
      <c r="M23" s="109"/>
      <c r="N23" s="149">
        <v>6</v>
      </c>
      <c r="O23" s="50"/>
      <c r="P23" s="49"/>
      <c r="Q23" s="151">
        <v>6.14</v>
      </c>
      <c r="R23" s="20">
        <f t="shared" si="8"/>
        <v>3.0931989924433249E-2</v>
      </c>
      <c r="S23" s="48"/>
      <c r="T23" s="48"/>
      <c r="U23" s="52"/>
    </row>
    <row r="24" spans="1:25" x14ac:dyDescent="0.25">
      <c r="A24" s="100" t="s">
        <v>20</v>
      </c>
      <c r="B24" s="106"/>
      <c r="C24" s="103">
        <v>544</v>
      </c>
      <c r="D24" s="109"/>
      <c r="E24" s="126">
        <v>7241</v>
      </c>
      <c r="F24" s="142">
        <v>401</v>
      </c>
      <c r="G24" s="145">
        <v>7642</v>
      </c>
      <c r="H24" s="11"/>
      <c r="I24" s="11" t="e">
        <f>#REF!/#REF!</f>
        <v>#REF!</v>
      </c>
      <c r="J24" s="49"/>
      <c r="K24" s="49"/>
      <c r="L24" s="147"/>
      <c r="M24" s="109"/>
      <c r="N24" s="149"/>
      <c r="O24" s="50"/>
      <c r="P24" s="49"/>
      <c r="Q24" s="151">
        <v>3.78</v>
      </c>
      <c r="R24" s="20">
        <f t="shared" si="8"/>
        <v>1.9042821158690177E-2</v>
      </c>
      <c r="S24" s="48"/>
      <c r="T24" s="48"/>
      <c r="U24" s="52"/>
    </row>
    <row r="25" spans="1:25" ht="15.75" thickBot="1" x14ac:dyDescent="0.3">
      <c r="A25" s="101" t="s">
        <v>21</v>
      </c>
      <c r="B25" s="107"/>
      <c r="C25" s="104">
        <v>615</v>
      </c>
      <c r="D25" s="110"/>
      <c r="E25" s="141">
        <v>10881</v>
      </c>
      <c r="F25" s="143">
        <v>10127</v>
      </c>
      <c r="G25" s="146">
        <v>21008</v>
      </c>
      <c r="H25" s="29"/>
      <c r="I25" s="11" t="e">
        <f>#REF!/#REF!</f>
        <v>#REF!</v>
      </c>
      <c r="J25" s="49"/>
      <c r="K25" s="49"/>
      <c r="L25" s="148"/>
      <c r="M25" s="110"/>
      <c r="N25" s="150">
        <v>7</v>
      </c>
      <c r="O25" s="50"/>
      <c r="P25" s="49"/>
      <c r="Q25" s="152">
        <v>2.59</v>
      </c>
      <c r="R25" s="20">
        <f t="shared" si="8"/>
        <v>1.3047858942065491E-2</v>
      </c>
      <c r="S25" s="48"/>
      <c r="T25" s="48"/>
      <c r="U25" s="52"/>
    </row>
    <row r="26" spans="1:25" ht="15.75" thickBot="1" x14ac:dyDescent="0.3">
      <c r="A26" s="5"/>
      <c r="B26" s="5"/>
      <c r="C26" s="28"/>
      <c r="D26" s="49"/>
      <c r="E26" s="28"/>
      <c r="F26" s="28"/>
      <c r="G26" s="53"/>
      <c r="H26" s="49"/>
      <c r="I26" s="49"/>
      <c r="J26" s="49"/>
      <c r="K26" s="49"/>
      <c r="L26" s="57"/>
      <c r="M26" s="49"/>
      <c r="N26" s="53"/>
      <c r="O26" s="50"/>
      <c r="P26" s="49"/>
      <c r="Q26" s="54"/>
      <c r="R26" s="49"/>
      <c r="S26" s="48"/>
      <c r="T26" s="48"/>
      <c r="U26" s="52"/>
    </row>
    <row r="27" spans="1:25" ht="15.75" thickBot="1" x14ac:dyDescent="0.3">
      <c r="A27" s="181" t="s">
        <v>11</v>
      </c>
      <c r="B27" s="182" t="s">
        <v>13</v>
      </c>
      <c r="C27" s="55"/>
      <c r="D27" s="55"/>
      <c r="E27" s="199">
        <v>124757</v>
      </c>
      <c r="F27" s="194">
        <v>87698</v>
      </c>
      <c r="G27" s="192">
        <v>212455</v>
      </c>
      <c r="H27" s="200"/>
      <c r="I27" s="201"/>
      <c r="J27" s="196">
        <v>194308</v>
      </c>
      <c r="K27" s="9"/>
      <c r="L27" s="8"/>
      <c r="M27" s="9"/>
      <c r="N27" s="202">
        <v>423</v>
      </c>
      <c r="O27" s="196">
        <v>484482</v>
      </c>
      <c r="P27" s="203"/>
      <c r="Q27" s="204">
        <v>200.5</v>
      </c>
      <c r="R27" s="17"/>
      <c r="S27" s="56"/>
      <c r="T27" s="49"/>
      <c r="U27" s="52"/>
    </row>
    <row r="28" spans="1:25" x14ac:dyDescent="0.25">
      <c r="A28" s="136" t="s">
        <v>14</v>
      </c>
      <c r="B28" s="138"/>
      <c r="C28" s="55"/>
      <c r="D28" s="55"/>
      <c r="E28" s="186">
        <v>978</v>
      </c>
      <c r="F28" s="140">
        <v>3793</v>
      </c>
      <c r="G28" s="31">
        <v>4771</v>
      </c>
      <c r="H28" s="135"/>
      <c r="I28" s="187"/>
      <c r="J28" s="144">
        <v>447</v>
      </c>
      <c r="K28" s="11"/>
      <c r="L28" s="8"/>
      <c r="M28" s="11"/>
      <c r="N28" s="188"/>
      <c r="O28" s="144">
        <v>2399</v>
      </c>
      <c r="P28" s="189"/>
      <c r="Q28" s="190">
        <v>4.5</v>
      </c>
      <c r="R28" s="6"/>
      <c r="S28" s="49"/>
      <c r="T28" s="49"/>
      <c r="U28" s="52"/>
    </row>
    <row r="29" spans="1:25" x14ac:dyDescent="0.25">
      <c r="A29" s="100" t="s">
        <v>15</v>
      </c>
      <c r="B29" s="106"/>
      <c r="C29" s="55"/>
      <c r="D29" s="55"/>
      <c r="E29" s="153">
        <v>5444</v>
      </c>
      <c r="F29" s="126">
        <v>6232</v>
      </c>
      <c r="G29" s="155">
        <v>11676</v>
      </c>
      <c r="H29" s="91"/>
      <c r="I29" s="157"/>
      <c r="J29" s="145">
        <v>33771</v>
      </c>
      <c r="K29" s="11"/>
      <c r="L29" s="8"/>
      <c r="M29" s="11"/>
      <c r="N29" s="161">
        <v>372</v>
      </c>
      <c r="O29" s="145">
        <v>165471</v>
      </c>
      <c r="P29" s="111"/>
      <c r="Q29" s="159">
        <v>65</v>
      </c>
      <c r="R29" s="6"/>
      <c r="S29" s="49"/>
      <c r="T29" s="49"/>
      <c r="U29" s="52"/>
    </row>
    <row r="30" spans="1:25" x14ac:dyDescent="0.25">
      <c r="A30" s="100" t="s">
        <v>16</v>
      </c>
      <c r="B30" s="106"/>
      <c r="C30" s="55"/>
      <c r="D30" s="55"/>
      <c r="E30" s="153">
        <v>59109</v>
      </c>
      <c r="F30" s="126">
        <v>26588</v>
      </c>
      <c r="G30" s="155">
        <v>85697</v>
      </c>
      <c r="H30" s="91"/>
      <c r="I30" s="157"/>
      <c r="J30" s="145">
        <v>24876</v>
      </c>
      <c r="K30" s="11"/>
      <c r="L30" s="8"/>
      <c r="M30" s="11"/>
      <c r="N30" s="161">
        <v>13</v>
      </c>
      <c r="O30" s="145">
        <v>51950</v>
      </c>
      <c r="P30" s="111"/>
      <c r="Q30" s="159">
        <v>55</v>
      </c>
      <c r="R30" s="6"/>
      <c r="S30" s="49"/>
      <c r="T30" s="49"/>
      <c r="U30" s="52"/>
    </row>
    <row r="31" spans="1:25" x14ac:dyDescent="0.25">
      <c r="A31" s="100" t="s">
        <v>17</v>
      </c>
      <c r="B31" s="106"/>
      <c r="C31" s="55"/>
      <c r="D31" s="55"/>
      <c r="E31" s="153">
        <v>14351</v>
      </c>
      <c r="F31" s="126">
        <v>13669</v>
      </c>
      <c r="G31" s="155">
        <v>28020</v>
      </c>
      <c r="H31" s="91"/>
      <c r="I31" s="157"/>
      <c r="J31" s="145">
        <v>111899</v>
      </c>
      <c r="K31" s="11"/>
      <c r="L31" s="8"/>
      <c r="M31" s="11"/>
      <c r="N31" s="161">
        <v>4</v>
      </c>
      <c r="O31" s="145">
        <v>214956</v>
      </c>
      <c r="P31" s="111"/>
      <c r="Q31" s="159">
        <v>40</v>
      </c>
      <c r="R31" s="6"/>
      <c r="S31" s="56"/>
      <c r="T31" s="49"/>
      <c r="U31" s="52"/>
    </row>
    <row r="32" spans="1:25" x14ac:dyDescent="0.25">
      <c r="A32" s="100" t="s">
        <v>18</v>
      </c>
      <c r="B32" s="106"/>
      <c r="C32" s="37"/>
      <c r="D32" s="37"/>
      <c r="E32" s="153">
        <v>13712</v>
      </c>
      <c r="F32" s="126">
        <v>17646</v>
      </c>
      <c r="G32" s="155">
        <v>31358</v>
      </c>
      <c r="H32" s="91"/>
      <c r="I32" s="157"/>
      <c r="J32" s="145">
        <v>5258</v>
      </c>
      <c r="K32" s="11"/>
      <c r="L32" s="8"/>
      <c r="M32" s="11"/>
      <c r="N32" s="161">
        <v>24</v>
      </c>
      <c r="O32" s="145">
        <v>17548</v>
      </c>
      <c r="P32" s="111"/>
      <c r="Q32" s="159">
        <v>18.5</v>
      </c>
      <c r="R32" s="7"/>
      <c r="S32" s="56"/>
      <c r="T32" s="49"/>
      <c r="U32" s="52"/>
    </row>
    <row r="33" spans="1:21" x14ac:dyDescent="0.25">
      <c r="A33" s="100" t="s">
        <v>19</v>
      </c>
      <c r="B33" s="106"/>
      <c r="C33" s="37"/>
      <c r="D33" s="37"/>
      <c r="E33" s="153">
        <v>13345</v>
      </c>
      <c r="F33" s="126">
        <v>9075</v>
      </c>
      <c r="G33" s="155">
        <v>22420</v>
      </c>
      <c r="H33" s="91"/>
      <c r="I33" s="157"/>
      <c r="J33" s="145">
        <v>5452</v>
      </c>
      <c r="K33" s="11"/>
      <c r="L33" s="8"/>
      <c r="M33" s="11"/>
      <c r="N33" s="161">
        <v>6</v>
      </c>
      <c r="O33" s="145">
        <v>15634</v>
      </c>
      <c r="P33" s="111"/>
      <c r="Q33" s="159">
        <v>8.5</v>
      </c>
      <c r="R33" s="21"/>
      <c r="S33" s="56"/>
      <c r="T33" s="49"/>
      <c r="U33" s="52"/>
    </row>
    <row r="34" spans="1:21" x14ac:dyDescent="0.25">
      <c r="A34" s="100" t="s">
        <v>20</v>
      </c>
      <c r="B34" s="106"/>
      <c r="C34" s="37"/>
      <c r="D34" s="37"/>
      <c r="E34" s="153">
        <v>6657</v>
      </c>
      <c r="F34" s="126">
        <v>469</v>
      </c>
      <c r="G34" s="155">
        <v>7126</v>
      </c>
      <c r="H34" s="91"/>
      <c r="I34" s="157"/>
      <c r="J34" s="145">
        <v>7390</v>
      </c>
      <c r="K34" s="11"/>
      <c r="L34" s="8"/>
      <c r="M34" s="11"/>
      <c r="N34" s="161"/>
      <c r="O34" s="145">
        <v>7006</v>
      </c>
      <c r="P34" s="111"/>
      <c r="Q34" s="159">
        <v>2</v>
      </c>
      <c r="R34" s="21"/>
      <c r="S34" s="56"/>
      <c r="T34" s="49"/>
      <c r="U34" s="52"/>
    </row>
    <row r="35" spans="1:21" ht="15.75" thickBot="1" x14ac:dyDescent="0.3">
      <c r="A35" s="101" t="s">
        <v>21</v>
      </c>
      <c r="B35" s="107"/>
      <c r="C35" s="37"/>
      <c r="D35" s="37"/>
      <c r="E35" s="154">
        <v>11161</v>
      </c>
      <c r="F35" s="141">
        <v>10226</v>
      </c>
      <c r="G35" s="156">
        <v>21387</v>
      </c>
      <c r="H35" s="96"/>
      <c r="I35" s="158"/>
      <c r="J35" s="146">
        <v>5215</v>
      </c>
      <c r="K35" s="11"/>
      <c r="L35" s="8"/>
      <c r="M35" s="11"/>
      <c r="N35" s="162">
        <v>4</v>
      </c>
      <c r="O35" s="146">
        <v>9518</v>
      </c>
      <c r="P35" s="112"/>
      <c r="Q35" s="160">
        <v>7</v>
      </c>
      <c r="R35" s="21"/>
      <c r="S35" s="56"/>
      <c r="T35" s="49"/>
      <c r="U35" s="52"/>
    </row>
    <row r="36" spans="1:21" ht="15.75" thickBot="1" x14ac:dyDescent="0.3">
      <c r="A36" s="2"/>
      <c r="B36" s="2"/>
      <c r="C36" s="49"/>
      <c r="D36" s="49"/>
      <c r="E36" s="28"/>
      <c r="F36" s="28"/>
      <c r="G36" s="53"/>
      <c r="H36" s="49"/>
      <c r="I36" s="49"/>
      <c r="J36" s="53"/>
      <c r="K36" s="49"/>
      <c r="L36" s="50"/>
      <c r="M36" s="49"/>
      <c r="N36" s="53"/>
      <c r="O36" s="57"/>
      <c r="P36" s="49"/>
      <c r="Q36" s="54"/>
      <c r="R36" s="58"/>
      <c r="S36" s="56"/>
      <c r="T36" s="49"/>
      <c r="U36" s="52"/>
    </row>
    <row r="37" spans="1:21" ht="15.75" thickBot="1" x14ac:dyDescent="0.3">
      <c r="A37" s="181" t="s">
        <v>9</v>
      </c>
      <c r="B37" s="182" t="s">
        <v>13</v>
      </c>
      <c r="C37" s="49"/>
      <c r="D37" s="49"/>
      <c r="E37" s="199">
        <v>131165</v>
      </c>
      <c r="F37" s="194">
        <v>71507</v>
      </c>
      <c r="G37" s="205">
        <v>202672</v>
      </c>
      <c r="H37" s="32"/>
      <c r="I37" s="10"/>
      <c r="J37" s="8"/>
      <c r="K37" s="23" t="e">
        <f>SUM(K38:K42)</f>
        <v>#DIV/0!</v>
      </c>
      <c r="L37" s="8"/>
      <c r="M37" s="9"/>
      <c r="N37" s="202">
        <v>427</v>
      </c>
      <c r="O37" s="196">
        <v>477555</v>
      </c>
      <c r="P37" s="203"/>
      <c r="Q37" s="204">
        <v>203.5</v>
      </c>
      <c r="R37" s="17">
        <f>SUM(R38:R42)</f>
        <v>0.90417690417690411</v>
      </c>
      <c r="S37" s="59"/>
      <c r="T37" s="49"/>
      <c r="U37" s="52"/>
    </row>
    <row r="38" spans="1:21" x14ac:dyDescent="0.25">
      <c r="A38" s="136" t="s">
        <v>14</v>
      </c>
      <c r="B38" s="138"/>
      <c r="C38" s="49"/>
      <c r="D38" s="49"/>
      <c r="E38" s="186">
        <v>1734</v>
      </c>
      <c r="F38" s="140">
        <v>3265</v>
      </c>
      <c r="G38" s="191">
        <v>4999</v>
      </c>
      <c r="H38" s="26"/>
      <c r="I38" s="12"/>
      <c r="J38" s="8"/>
      <c r="K38" s="25" t="e">
        <f>+J38/J$37</f>
        <v>#DIV/0!</v>
      </c>
      <c r="L38" s="8"/>
      <c r="M38" s="11"/>
      <c r="N38" s="188"/>
      <c r="O38" s="144">
        <v>2125</v>
      </c>
      <c r="P38" s="189"/>
      <c r="Q38" s="190">
        <v>5</v>
      </c>
      <c r="R38" s="6">
        <f>+Q38/Q$37</f>
        <v>2.4570024570024569E-2</v>
      </c>
      <c r="S38" s="56"/>
      <c r="T38" s="49"/>
      <c r="U38" s="52"/>
    </row>
    <row r="39" spans="1:21" x14ac:dyDescent="0.25">
      <c r="A39" s="100" t="s">
        <v>15</v>
      </c>
      <c r="B39" s="106"/>
      <c r="C39" s="49"/>
      <c r="D39" s="49"/>
      <c r="E39" s="153">
        <v>6273</v>
      </c>
      <c r="F39" s="126">
        <v>4516</v>
      </c>
      <c r="G39" s="163">
        <v>10789</v>
      </c>
      <c r="H39" s="11"/>
      <c r="I39" s="12"/>
      <c r="J39" s="8"/>
      <c r="K39" s="25" t="e">
        <f t="shared" ref="K39:K42" si="9">+J39/J$37</f>
        <v>#DIV/0!</v>
      </c>
      <c r="L39" s="8"/>
      <c r="M39" s="11"/>
      <c r="N39" s="161">
        <v>370</v>
      </c>
      <c r="O39" s="145">
        <v>147637</v>
      </c>
      <c r="P39" s="111"/>
      <c r="Q39" s="159">
        <v>57</v>
      </c>
      <c r="R39" s="6">
        <f t="shared" ref="R39:R45" si="10">+Q39/Q$37</f>
        <v>0.28009828009828008</v>
      </c>
      <c r="S39" s="56"/>
      <c r="T39" s="49"/>
      <c r="U39" s="52"/>
    </row>
    <row r="40" spans="1:21" x14ac:dyDescent="0.25">
      <c r="A40" s="100" t="s">
        <v>16</v>
      </c>
      <c r="B40" s="106"/>
      <c r="C40" s="49"/>
      <c r="D40" s="49"/>
      <c r="E40" s="153">
        <v>65244</v>
      </c>
      <c r="F40" s="126">
        <v>26324</v>
      </c>
      <c r="G40" s="163">
        <v>91568</v>
      </c>
      <c r="H40" s="11"/>
      <c r="I40" s="12"/>
      <c r="J40" s="8"/>
      <c r="K40" s="25" t="e">
        <f t="shared" si="9"/>
        <v>#DIV/0!</v>
      </c>
      <c r="L40" s="8"/>
      <c r="M40" s="11"/>
      <c r="N40" s="161">
        <v>13</v>
      </c>
      <c r="O40" s="145">
        <v>54468</v>
      </c>
      <c r="P40" s="111"/>
      <c r="Q40" s="159">
        <v>60.5</v>
      </c>
      <c r="R40" s="6">
        <f t="shared" si="10"/>
        <v>0.29729729729729731</v>
      </c>
      <c r="S40" s="56"/>
      <c r="T40" s="49"/>
      <c r="U40" s="52"/>
    </row>
    <row r="41" spans="1:21" x14ac:dyDescent="0.25">
      <c r="A41" s="100" t="s">
        <v>17</v>
      </c>
      <c r="B41" s="106"/>
      <c r="C41" s="49"/>
      <c r="D41" s="49"/>
      <c r="E41" s="153">
        <v>13475</v>
      </c>
      <c r="F41" s="126">
        <v>5946</v>
      </c>
      <c r="G41" s="163">
        <v>19421</v>
      </c>
      <c r="H41" s="11"/>
      <c r="I41" s="12"/>
      <c r="J41" s="8"/>
      <c r="K41" s="25" t="e">
        <f t="shared" si="9"/>
        <v>#DIV/0!</v>
      </c>
      <c r="L41" s="8"/>
      <c r="M41" s="11"/>
      <c r="N41" s="161">
        <v>8</v>
      </c>
      <c r="O41" s="145">
        <v>225511</v>
      </c>
      <c r="P41" s="111"/>
      <c r="Q41" s="159">
        <v>45</v>
      </c>
      <c r="R41" s="6">
        <f t="shared" si="10"/>
        <v>0.22113022113022113</v>
      </c>
      <c r="S41" s="56"/>
      <c r="T41" s="49"/>
      <c r="U41" s="52"/>
    </row>
    <row r="42" spans="1:21" x14ac:dyDescent="0.25">
      <c r="A42" s="100" t="s">
        <v>18</v>
      </c>
      <c r="B42" s="106"/>
      <c r="C42" s="49"/>
      <c r="D42" s="49"/>
      <c r="E42" s="153">
        <v>13141</v>
      </c>
      <c r="F42" s="126">
        <v>13256</v>
      </c>
      <c r="G42" s="163">
        <v>26397</v>
      </c>
      <c r="H42" s="11"/>
      <c r="I42" s="12"/>
      <c r="J42" s="8"/>
      <c r="K42" s="11" t="e">
        <f t="shared" si="9"/>
        <v>#DIV/0!</v>
      </c>
      <c r="L42" s="8"/>
      <c r="M42" s="11"/>
      <c r="N42" s="161">
        <v>32</v>
      </c>
      <c r="O42" s="145">
        <v>17729</v>
      </c>
      <c r="P42" s="111"/>
      <c r="Q42" s="159">
        <v>16.5</v>
      </c>
      <c r="R42" s="7">
        <f t="shared" si="10"/>
        <v>8.1081081081081086E-2</v>
      </c>
      <c r="S42" s="56"/>
      <c r="T42" s="49"/>
      <c r="U42" s="52"/>
    </row>
    <row r="43" spans="1:21" x14ac:dyDescent="0.25">
      <c r="A43" s="100" t="s">
        <v>19</v>
      </c>
      <c r="B43" s="106"/>
      <c r="C43" s="49"/>
      <c r="D43" s="49"/>
      <c r="E43" s="153">
        <v>12029</v>
      </c>
      <c r="F43" s="126">
        <v>9965</v>
      </c>
      <c r="G43" s="163">
        <v>21994</v>
      </c>
      <c r="H43" s="11"/>
      <c r="I43" s="12"/>
      <c r="J43" s="8"/>
      <c r="K43" s="11"/>
      <c r="L43" s="8"/>
      <c r="M43" s="11"/>
      <c r="N43" s="161">
        <v>1</v>
      </c>
      <c r="O43" s="145">
        <v>14780</v>
      </c>
      <c r="P43" s="111"/>
      <c r="Q43" s="159">
        <v>11.5</v>
      </c>
      <c r="R43" s="20">
        <f t="shared" si="10"/>
        <v>5.6511056511056514E-2</v>
      </c>
      <c r="S43" s="56"/>
      <c r="T43" s="49"/>
      <c r="U43" s="52"/>
    </row>
    <row r="44" spans="1:21" x14ac:dyDescent="0.25">
      <c r="A44" s="100" t="s">
        <v>20</v>
      </c>
      <c r="B44" s="106"/>
      <c r="C44" s="49"/>
      <c r="D44" s="49"/>
      <c r="E44" s="153">
        <v>4326</v>
      </c>
      <c r="F44" s="126">
        <v>656</v>
      </c>
      <c r="G44" s="163">
        <v>4982</v>
      </c>
      <c r="H44" s="11"/>
      <c r="I44" s="12"/>
      <c r="J44" s="8"/>
      <c r="K44" s="11"/>
      <c r="L44" s="8"/>
      <c r="M44" s="11"/>
      <c r="N44" s="161">
        <v>1</v>
      </c>
      <c r="O44" s="145">
        <v>7562</v>
      </c>
      <c r="P44" s="111"/>
      <c r="Q44" s="159">
        <v>4</v>
      </c>
      <c r="R44" s="20">
        <f t="shared" si="10"/>
        <v>1.9656019656019656E-2</v>
      </c>
      <c r="S44" s="56"/>
      <c r="T44" s="49"/>
      <c r="U44" s="52"/>
    </row>
    <row r="45" spans="1:21" ht="15.75" thickBot="1" x14ac:dyDescent="0.3">
      <c r="A45" s="101" t="s">
        <v>21</v>
      </c>
      <c r="B45" s="107"/>
      <c r="C45" s="49"/>
      <c r="D45" s="49"/>
      <c r="E45" s="154">
        <v>14943</v>
      </c>
      <c r="F45" s="141">
        <v>7579</v>
      </c>
      <c r="G45" s="164">
        <v>22522</v>
      </c>
      <c r="H45" s="11"/>
      <c r="I45" s="12"/>
      <c r="J45" s="8"/>
      <c r="K45" s="11"/>
      <c r="L45" s="8"/>
      <c r="M45" s="11"/>
      <c r="N45" s="162">
        <v>2</v>
      </c>
      <c r="O45" s="146">
        <v>7743</v>
      </c>
      <c r="P45" s="112"/>
      <c r="Q45" s="160">
        <v>4</v>
      </c>
      <c r="R45" s="20">
        <f t="shared" si="10"/>
        <v>1.9656019656019656E-2</v>
      </c>
      <c r="S45" s="56"/>
      <c r="T45" s="49"/>
      <c r="U45" s="52"/>
    </row>
    <row r="46" spans="1:21" ht="15.75" thickBot="1" x14ac:dyDescent="0.3">
      <c r="A46" s="2"/>
      <c r="B46" s="2"/>
      <c r="C46" s="49"/>
      <c r="D46" s="49"/>
      <c r="E46" s="28"/>
      <c r="F46" s="28"/>
      <c r="G46" s="53"/>
      <c r="H46" s="49"/>
      <c r="I46" s="49"/>
      <c r="J46" s="49"/>
      <c r="K46" s="49"/>
      <c r="L46" s="49"/>
      <c r="M46" s="49"/>
      <c r="N46" s="83"/>
      <c r="O46" s="28"/>
      <c r="P46" s="49"/>
      <c r="Q46" s="54"/>
      <c r="R46" s="49"/>
      <c r="S46" s="56"/>
      <c r="T46" s="49"/>
      <c r="U46" s="52"/>
    </row>
    <row r="47" spans="1:21" ht="15.75" thickBot="1" x14ac:dyDescent="0.3">
      <c r="A47" s="181" t="s">
        <v>10</v>
      </c>
      <c r="B47" s="182" t="s">
        <v>13</v>
      </c>
      <c r="C47" s="8"/>
      <c r="D47" s="9"/>
      <c r="E47" s="34"/>
      <c r="F47" s="34"/>
      <c r="G47" s="34"/>
      <c r="H47" s="34"/>
      <c r="I47" s="11"/>
      <c r="J47" s="36"/>
      <c r="K47" s="9"/>
      <c r="L47" s="8"/>
      <c r="M47" s="9"/>
      <c r="N47" s="8"/>
      <c r="O47" s="196">
        <v>395187</v>
      </c>
      <c r="P47" s="33">
        <f>SUM(P48:P52)</f>
        <v>0.93911490003466702</v>
      </c>
      <c r="Q47" s="37"/>
      <c r="R47" s="60"/>
      <c r="S47" s="59"/>
      <c r="T47" s="49"/>
      <c r="U47" s="52"/>
    </row>
    <row r="48" spans="1:21" x14ac:dyDescent="0.25">
      <c r="A48" s="136" t="s">
        <v>14</v>
      </c>
      <c r="B48" s="138"/>
      <c r="C48" s="8"/>
      <c r="D48" s="11"/>
      <c r="E48" s="34"/>
      <c r="F48" s="34"/>
      <c r="G48" s="34"/>
      <c r="H48" s="34"/>
      <c r="I48" s="11"/>
      <c r="J48" s="35"/>
      <c r="K48" s="11"/>
      <c r="L48" s="8"/>
      <c r="M48" s="11"/>
      <c r="N48" s="81"/>
      <c r="O48" s="144">
        <v>672</v>
      </c>
      <c r="P48" s="26">
        <f>O48/$O$47</f>
        <v>1.7004607945099409E-3</v>
      </c>
      <c r="Q48" s="37"/>
      <c r="R48" s="60"/>
      <c r="S48" s="59"/>
      <c r="T48" s="49"/>
      <c r="U48" s="52"/>
    </row>
    <row r="49" spans="1:21" x14ac:dyDescent="0.25">
      <c r="A49" s="100" t="s">
        <v>15</v>
      </c>
      <c r="B49" s="106"/>
      <c r="C49" s="8"/>
      <c r="D49" s="11"/>
      <c r="E49" s="34"/>
      <c r="F49" s="34"/>
      <c r="G49" s="34"/>
      <c r="H49" s="34"/>
      <c r="I49" s="11"/>
      <c r="J49" s="35"/>
      <c r="K49" s="11"/>
      <c r="L49" s="8"/>
      <c r="M49" s="11"/>
      <c r="N49" s="81"/>
      <c r="O49" s="145">
        <v>152644</v>
      </c>
      <c r="P49" s="11">
        <f t="shared" ref="P49:P55" si="11">O49/$O$47</f>
        <v>0.38625764511484434</v>
      </c>
      <c r="Q49" s="37"/>
      <c r="R49" s="60"/>
      <c r="S49" s="59"/>
      <c r="T49" s="49"/>
      <c r="U49" s="52"/>
    </row>
    <row r="50" spans="1:21" x14ac:dyDescent="0.25">
      <c r="A50" s="100" t="s">
        <v>16</v>
      </c>
      <c r="B50" s="106"/>
      <c r="C50" s="8"/>
      <c r="D50" s="11"/>
      <c r="E50" s="34"/>
      <c r="F50" s="34"/>
      <c r="G50" s="34"/>
      <c r="H50" s="34"/>
      <c r="I50" s="11"/>
      <c r="J50" s="35"/>
      <c r="K50" s="11"/>
      <c r="L50" s="8"/>
      <c r="M50" s="11"/>
      <c r="N50" s="81"/>
      <c r="O50" s="145">
        <v>50635</v>
      </c>
      <c r="P50" s="11">
        <f t="shared" si="11"/>
        <v>0.12812921477680186</v>
      </c>
      <c r="Q50" s="37"/>
      <c r="R50" s="60"/>
      <c r="S50" s="59"/>
      <c r="T50" s="49"/>
      <c r="U50" s="52"/>
    </row>
    <row r="51" spans="1:21" x14ac:dyDescent="0.25">
      <c r="A51" s="100" t="s">
        <v>17</v>
      </c>
      <c r="B51" s="106"/>
      <c r="C51" s="8"/>
      <c r="D51" s="11"/>
      <c r="E51" s="34"/>
      <c r="F51" s="34"/>
      <c r="G51" s="34"/>
      <c r="H51" s="34"/>
      <c r="I51" s="11"/>
      <c r="J51" s="35"/>
      <c r="K51" s="11"/>
      <c r="L51" s="8"/>
      <c r="M51" s="11"/>
      <c r="N51" s="81"/>
      <c r="O51" s="145">
        <v>145697</v>
      </c>
      <c r="P51" s="11">
        <f t="shared" si="11"/>
        <v>0.3686786255620757</v>
      </c>
      <c r="Q51" s="37"/>
      <c r="R51" s="60"/>
      <c r="S51" s="59"/>
      <c r="T51" s="49"/>
      <c r="U51" s="52"/>
    </row>
    <row r="52" spans="1:21" x14ac:dyDescent="0.25">
      <c r="A52" s="100" t="s">
        <v>18</v>
      </c>
      <c r="B52" s="106"/>
      <c r="C52" s="8"/>
      <c r="D52" s="11"/>
      <c r="E52" s="34"/>
      <c r="F52" s="34"/>
      <c r="G52" s="34"/>
      <c r="H52" s="34"/>
      <c r="I52" s="11"/>
      <c r="J52" s="35"/>
      <c r="K52" s="11"/>
      <c r="L52" s="8"/>
      <c r="M52" s="11"/>
      <c r="N52" s="81"/>
      <c r="O52" s="145">
        <v>21478</v>
      </c>
      <c r="P52" s="11">
        <f t="shared" si="11"/>
        <v>5.4348953786435283E-2</v>
      </c>
      <c r="Q52" s="37"/>
      <c r="R52" s="60"/>
      <c r="S52" s="59"/>
      <c r="T52" s="49"/>
      <c r="U52" s="52"/>
    </row>
    <row r="53" spans="1:21" x14ac:dyDescent="0.25">
      <c r="A53" s="100" t="s">
        <v>19</v>
      </c>
      <c r="B53" s="106"/>
      <c r="C53" s="8"/>
      <c r="D53" s="11"/>
      <c r="E53" s="34"/>
      <c r="F53" s="34"/>
      <c r="G53" s="34"/>
      <c r="H53" s="34"/>
      <c r="I53" s="11"/>
      <c r="J53" s="35"/>
      <c r="K53" s="11"/>
      <c r="L53" s="8"/>
      <c r="M53" s="11"/>
      <c r="N53" s="81"/>
      <c r="O53" s="145">
        <v>9609</v>
      </c>
      <c r="P53" s="11">
        <f t="shared" si="11"/>
        <v>2.4315071092925626E-2</v>
      </c>
      <c r="Q53" s="37"/>
      <c r="R53" s="60"/>
      <c r="S53" s="59"/>
      <c r="T53" s="49"/>
      <c r="U53" s="52"/>
    </row>
    <row r="54" spans="1:21" x14ac:dyDescent="0.25">
      <c r="A54" s="100" t="s">
        <v>20</v>
      </c>
      <c r="B54" s="106"/>
      <c r="C54" s="8"/>
      <c r="D54" s="11"/>
      <c r="E54" s="34"/>
      <c r="F54" s="34"/>
      <c r="G54" s="34"/>
      <c r="H54" s="34"/>
      <c r="I54" s="11"/>
      <c r="J54" s="35"/>
      <c r="K54" s="11"/>
      <c r="L54" s="8"/>
      <c r="M54" s="11"/>
      <c r="N54" s="81"/>
      <c r="O54" s="145">
        <v>6435</v>
      </c>
      <c r="P54" s="11">
        <f t="shared" si="11"/>
        <v>1.6283430375999209E-2</v>
      </c>
      <c r="Q54" s="37"/>
      <c r="R54" s="60"/>
      <c r="S54" s="59"/>
      <c r="T54" s="49"/>
      <c r="U54" s="52"/>
    </row>
    <row r="55" spans="1:21" ht="15.75" thickBot="1" x14ac:dyDescent="0.3">
      <c r="A55" s="101" t="s">
        <v>21</v>
      </c>
      <c r="B55" s="107"/>
      <c r="C55" s="8"/>
      <c r="D55" s="11"/>
      <c r="E55" s="34"/>
      <c r="F55" s="34"/>
      <c r="G55" s="34"/>
      <c r="H55" s="34"/>
      <c r="I55" s="11"/>
      <c r="J55" s="35"/>
      <c r="K55" s="11"/>
      <c r="L55" s="8"/>
      <c r="M55" s="11"/>
      <c r="N55" s="81"/>
      <c r="O55" s="146">
        <v>8017</v>
      </c>
      <c r="P55" s="11">
        <f t="shared" si="11"/>
        <v>2.0286598496408029E-2</v>
      </c>
      <c r="Q55" s="37"/>
      <c r="R55" s="60"/>
      <c r="S55" s="59"/>
      <c r="T55" s="49"/>
      <c r="U55" s="52"/>
    </row>
    <row r="56" spans="1:21" x14ac:dyDescent="0.25">
      <c r="N56" s="82"/>
      <c r="O56" s="83"/>
    </row>
  </sheetData>
  <mergeCells count="14">
    <mergeCell ref="A7:B7"/>
    <mergeCell ref="A3:B4"/>
    <mergeCell ref="C3:D4"/>
    <mergeCell ref="E3:H3"/>
    <mergeCell ref="I3:I4"/>
    <mergeCell ref="A6:B6"/>
    <mergeCell ref="Q3:R3"/>
    <mergeCell ref="S3:S4"/>
    <mergeCell ref="T3:T4"/>
    <mergeCell ref="A5:B5"/>
    <mergeCell ref="L3:M4"/>
    <mergeCell ref="J3:J4"/>
    <mergeCell ref="N3:N4"/>
    <mergeCell ref="O3:O4"/>
  </mergeCells>
  <pageMargins left="0.25" right="0.25" top="0.75" bottom="0.75" header="0.3" footer="0.3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- 4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Jiří</dc:creator>
  <cp:lastModifiedBy>Pridal Jiri</cp:lastModifiedBy>
  <cp:lastPrinted>2019-02-04T11:43:14Z</cp:lastPrinted>
  <dcterms:created xsi:type="dcterms:W3CDTF">2017-10-19T10:37:18Z</dcterms:created>
  <dcterms:modified xsi:type="dcterms:W3CDTF">2019-02-11T09:21:16Z</dcterms:modified>
</cp:coreProperties>
</file>