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Zprávy o hospodaření\Zpráva o hospodaření 2019\hospodareni_prilohy_2019\"/>
    </mc:Choice>
  </mc:AlternateContent>
  <bookViews>
    <workbookView xWindow="0" yWindow="0" windowWidth="19200" windowHeight="7050" firstSheet="3" activeTab="7"/>
  </bookViews>
  <sheets>
    <sheet name="Přehled fondů CELKEM" sheetId="9" r:id="rId1"/>
    <sheet name="F. odměn" sheetId="1" r:id="rId2"/>
    <sheet name="F. sociální" sheetId="2" r:id="rId3"/>
    <sheet name="F. stipendijní" sheetId="3" r:id="rId4"/>
    <sheet name="FÚUP" sheetId="4" r:id="rId5"/>
    <sheet name="FPP" sheetId="5" r:id="rId6"/>
    <sheet name="FPP HV" sheetId="6" r:id="rId7"/>
    <sheet name="FRIM" sheetId="7" r:id="rId8"/>
    <sheet name="FRIM z FPP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5" l="1"/>
  <c r="F9" i="5" l="1"/>
  <c r="E11" i="6" l="1"/>
  <c r="D11" i="6"/>
  <c r="E7" i="6"/>
  <c r="D7" i="6"/>
  <c r="E5" i="6"/>
  <c r="D5" i="6"/>
  <c r="G5" i="5" l="1"/>
  <c r="G6" i="5"/>
  <c r="G7" i="5"/>
  <c r="G9" i="5"/>
  <c r="G10" i="5"/>
  <c r="G11" i="5"/>
  <c r="G12" i="5"/>
  <c r="F6" i="5"/>
  <c r="F8" i="5" l="1"/>
  <c r="E8" i="5"/>
  <c r="F5" i="5"/>
  <c r="E5" i="5"/>
  <c r="D7" i="8"/>
  <c r="E5" i="8"/>
  <c r="D5" i="8"/>
  <c r="F6" i="8"/>
  <c r="F8" i="8"/>
  <c r="F9" i="8"/>
  <c r="F10" i="8"/>
  <c r="F4" i="8"/>
  <c r="E13" i="5" l="1"/>
  <c r="G13" i="5"/>
  <c r="G8" i="5"/>
  <c r="F4" i="7"/>
  <c r="D4" i="7"/>
  <c r="E5" i="7"/>
  <c r="E13" i="7" s="1"/>
  <c r="D5" i="7"/>
  <c r="F5" i="7" s="1"/>
  <c r="F7" i="7"/>
  <c r="D8" i="7"/>
  <c r="F8" i="7" s="1"/>
  <c r="D9" i="7"/>
  <c r="F9" i="7" s="1"/>
  <c r="E11" i="8"/>
  <c r="D13" i="7" l="1"/>
  <c r="F13" i="7" s="1"/>
  <c r="D11" i="8"/>
  <c r="F11" i="8" s="1"/>
  <c r="F7" i="8"/>
  <c r="B6" i="7"/>
  <c r="G4" i="5" l="1"/>
  <c r="B5" i="7" l="1"/>
  <c r="E12" i="6" l="1"/>
  <c r="B9" i="7" l="1"/>
  <c r="B7" i="8" l="1"/>
  <c r="B5" i="8"/>
  <c r="B7" i="6"/>
  <c r="B5" i="6"/>
  <c r="B8" i="5"/>
  <c r="B5" i="5"/>
  <c r="B5" i="4"/>
  <c r="B9" i="4"/>
  <c r="B7" i="3"/>
  <c r="B5" i="3"/>
  <c r="B7" i="1"/>
  <c r="B5" i="2"/>
  <c r="B7" i="2"/>
  <c r="B11" i="8" l="1"/>
  <c r="B13" i="4"/>
  <c r="B9" i="3"/>
  <c r="B12" i="2"/>
  <c r="B11" i="6"/>
  <c r="B13" i="5"/>
  <c r="B13" i="7"/>
</calcChain>
</file>

<file path=xl/sharedStrings.xml><?xml version="1.0" encoding="utf-8"?>
<sst xmlns="http://schemas.openxmlformats.org/spreadsheetml/2006/main" count="199" uniqueCount="73">
  <si>
    <t>tvorba</t>
  </si>
  <si>
    <t>čerpání</t>
  </si>
  <si>
    <t>(v Kč)</t>
  </si>
  <si>
    <t>911/202 - závodní stravování</t>
  </si>
  <si>
    <t>911/204 - spol., sport. akce</t>
  </si>
  <si>
    <t>911/205 - životní jubilea</t>
  </si>
  <si>
    <t>911/800</t>
  </si>
  <si>
    <t>911/801</t>
  </si>
  <si>
    <t>911/710 - víceleté dary</t>
  </si>
  <si>
    <t>911/720 - spoluřešitelé</t>
  </si>
  <si>
    <t>911/700</t>
  </si>
  <si>
    <t>911/701</t>
  </si>
  <si>
    <t>911/721 - spoluřešitelé</t>
  </si>
  <si>
    <t>911/900</t>
  </si>
  <si>
    <t>911/910</t>
  </si>
  <si>
    <t>zdroj 82</t>
  </si>
  <si>
    <t>911/970</t>
  </si>
  <si>
    <t>ukazatel "D"</t>
  </si>
  <si>
    <t>podpora internacionalizace</t>
  </si>
  <si>
    <t>911/902 - převod do FRIM</t>
  </si>
  <si>
    <t>911/901</t>
  </si>
  <si>
    <t>911/911</t>
  </si>
  <si>
    <t>911/912 - převody do jiných fondů</t>
  </si>
  <si>
    <t>911/913 - převody mezi součástmi</t>
  </si>
  <si>
    <t>zdroj 80</t>
  </si>
  <si>
    <t>zdroj 81</t>
  </si>
  <si>
    <t>911/605 - tvorba z jiných fondů</t>
  </si>
  <si>
    <t>převod z FPP - zdroj 80</t>
  </si>
  <si>
    <t>převod z FPP - zdroj 81</t>
  </si>
  <si>
    <t>911/610 - odpisy</t>
  </si>
  <si>
    <t>911/694 - nehmotný majetek</t>
  </si>
  <si>
    <t>911/698 - stroje a zařízení</t>
  </si>
  <si>
    <t>911/684 - nehmotný majetek</t>
  </si>
  <si>
    <t>911/688 - stroje a zařízení</t>
  </si>
  <si>
    <t>911/689 - stavby</t>
  </si>
  <si>
    <t>911/699 - stavby</t>
  </si>
  <si>
    <t>911/606 - tvorba z jiných fondů</t>
  </si>
  <si>
    <t>911/971</t>
  </si>
  <si>
    <t>katedry a pracoviště</t>
  </si>
  <si>
    <t>ostatní (fakulta)</t>
  </si>
  <si>
    <t>FPP HV/82</t>
  </si>
  <si>
    <t>FRIM/80</t>
  </si>
  <si>
    <t>FRIM z FPP/81</t>
  </si>
  <si>
    <t>FPP/82</t>
  </si>
  <si>
    <t>2019 - Fond stipendijní</t>
  </si>
  <si>
    <t>2019 - FÚUP</t>
  </si>
  <si>
    <t>2019 - Fond odměn</t>
  </si>
  <si>
    <t>2019 - Fond sociální</t>
  </si>
  <si>
    <t>2019 - FPP</t>
  </si>
  <si>
    <t>2019 - FPP HV</t>
  </si>
  <si>
    <t>2019 - FRIM</t>
  </si>
  <si>
    <t>2019 - FRIM z FPP</t>
  </si>
  <si>
    <t>PS 2019 (911/100)</t>
  </si>
  <si>
    <t>KS 2019</t>
  </si>
  <si>
    <t>PS 2019 (911/200)</t>
  </si>
  <si>
    <t>911/200</t>
  </si>
  <si>
    <t>PS 2019 (911/800)</t>
  </si>
  <si>
    <t>PS 2019 (911/700)</t>
  </si>
  <si>
    <t>911/711 - víceleté dary</t>
  </si>
  <si>
    <t>PS 2019 (911/900)</t>
  </si>
  <si>
    <t>PS 2019 (911/910)</t>
  </si>
  <si>
    <t>PS 2019 (911/600)</t>
  </si>
  <si>
    <t>911/903 - převody mezi součástmi</t>
  </si>
  <si>
    <t>převod z FPP - 3133 a 3726</t>
  </si>
  <si>
    <t>911/201 - penzijní připojištění</t>
  </si>
  <si>
    <t>zůstatek zdroje 11/2019</t>
  </si>
  <si>
    <t>911/604 - tvorba - převody mezi součástmi</t>
  </si>
  <si>
    <t>převod z FPP HV - zdroj 80</t>
  </si>
  <si>
    <t>včetně vratky pokuty za porušení rozpočtové kázně PP z r. 2015 - 6.574.942 Kč</t>
  </si>
  <si>
    <t xml:space="preserve">v tom OP VVV - "53" (813100041 - doc. Ondřej) </t>
  </si>
  <si>
    <t>3900: 876.409,13 Kč - převod nečerpaných dotací OP VVV zpět na projekty (nařízení auditorů z r. 2018); 3740: nedočerpáno z dotace FPP z 3132 (250 tis. Kč) 172.572,69 Kč</t>
  </si>
  <si>
    <t>Příloha 1.2</t>
  </si>
  <si>
    <t>Stav fondů k 1.1.2020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</si>
</sst>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2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3" xfId="0" applyBorder="1"/>
    <xf numFmtId="0" fontId="3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0" fillId="0" borderId="4" xfId="0" applyNumberFormat="1" applyBorder="1"/>
    <xf numFmtId="0" fontId="1" fillId="0" borderId="3" xfId="0" applyFont="1" applyBorder="1"/>
    <xf numFmtId="4" fontId="1" fillId="0" borderId="4" xfId="0" applyNumberFormat="1" applyFont="1" applyBorder="1"/>
    <xf numFmtId="0" fontId="1" fillId="2" borderId="1" xfId="0" applyFont="1" applyFill="1" applyBorder="1"/>
    <xf numFmtId="4" fontId="1" fillId="2" borderId="2" xfId="0" applyNumberFormat="1" applyFont="1" applyFill="1" applyBorder="1"/>
    <xf numFmtId="0" fontId="1" fillId="2" borderId="5" xfId="0" applyFont="1" applyFill="1" applyBorder="1"/>
    <xf numFmtId="4" fontId="1" fillId="2" borderId="6" xfId="0" applyNumberFormat="1" applyFont="1" applyFill="1" applyBorder="1"/>
    <xf numFmtId="0" fontId="0" fillId="0" borderId="3" xfId="0" applyFont="1" applyBorder="1"/>
    <xf numFmtId="0" fontId="1" fillId="0" borderId="4" xfId="0" applyFont="1" applyBorder="1"/>
    <xf numFmtId="0" fontId="1" fillId="2" borderId="2" xfId="0" applyFont="1" applyFill="1" applyBorder="1"/>
    <xf numFmtId="0" fontId="1" fillId="2" borderId="6" xfId="0" applyFont="1" applyFill="1" applyBorder="1"/>
    <xf numFmtId="4" fontId="0" fillId="0" borderId="4" xfId="0" applyNumberFormat="1" applyFont="1" applyBorder="1"/>
    <xf numFmtId="0" fontId="4" fillId="0" borderId="0" xfId="0" applyFont="1" applyAlignment="1">
      <alignment horizontal="right"/>
    </xf>
    <xf numFmtId="0" fontId="0" fillId="0" borderId="7" xfId="0" applyBorder="1"/>
    <xf numFmtId="4" fontId="0" fillId="0" borderId="8" xfId="0" applyNumberFormat="1" applyBorder="1"/>
    <xf numFmtId="0" fontId="5" fillId="0" borderId="0" xfId="0" applyFont="1"/>
    <xf numFmtId="4" fontId="5" fillId="0" borderId="0" xfId="0" applyNumberFormat="1" applyFont="1"/>
    <xf numFmtId="4" fontId="0" fillId="0" borderId="0" xfId="0" applyNumberFormat="1"/>
    <xf numFmtId="4" fontId="5" fillId="0" borderId="9" xfId="0" applyNumberFormat="1" applyFont="1" applyBorder="1"/>
    <xf numFmtId="0" fontId="0" fillId="0" borderId="0" xfId="0" applyFill="1"/>
    <xf numFmtId="4" fontId="1" fillId="0" borderId="0" xfId="0" applyNumberFormat="1" applyFont="1" applyFill="1" applyBorder="1"/>
    <xf numFmtId="4" fontId="1" fillId="0" borderId="0" xfId="0" applyNumberFormat="1" applyFont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4" xfId="0" applyNumberFormat="1" applyFill="1" applyBorder="1"/>
    <xf numFmtId="0" fontId="6" fillId="0" borderId="9" xfId="0" applyFont="1" applyBorder="1" applyAlignment="1">
      <alignment horizontal="center"/>
    </xf>
    <xf numFmtId="4" fontId="1" fillId="0" borderId="11" xfId="0" applyNumberFormat="1" applyFont="1" applyBorder="1"/>
    <xf numFmtId="0" fontId="1" fillId="2" borderId="10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horizontal="right"/>
    </xf>
    <xf numFmtId="0" fontId="7" fillId="0" borderId="0" xfId="0" applyFont="1"/>
    <xf numFmtId="4" fontId="8" fillId="0" borderId="4" xfId="0" applyNumberFormat="1" applyFont="1" applyBorder="1"/>
    <xf numFmtId="0" fontId="9" fillId="0" borderId="0" xfId="0" applyFont="1"/>
    <xf numFmtId="4" fontId="6" fillId="0" borderId="9" xfId="0" applyNumberFormat="1" applyFont="1" applyBorder="1"/>
    <xf numFmtId="0" fontId="10" fillId="0" borderId="0" xfId="0" applyFont="1"/>
    <xf numFmtId="0" fontId="11" fillId="0" borderId="0" xfId="0" applyFont="1"/>
    <xf numFmtId="4" fontId="11" fillId="0" borderId="0" xfId="0" applyNumberFormat="1" applyFont="1"/>
    <xf numFmtId="4" fontId="6" fillId="4" borderId="9" xfId="0" applyNumberFormat="1" applyFont="1" applyFill="1" applyBorder="1"/>
    <xf numFmtId="0" fontId="0" fillId="4" borderId="0" xfId="0" applyFill="1"/>
    <xf numFmtId="4" fontId="5" fillId="4" borderId="9" xfId="0" applyNumberFormat="1" applyFont="1" applyFill="1" applyBorder="1"/>
    <xf numFmtId="0" fontId="5" fillId="4" borderId="0" xfId="0" applyFont="1" applyFill="1"/>
    <xf numFmtId="4" fontId="5" fillId="3" borderId="9" xfId="0" applyNumberFormat="1" applyFont="1" applyFill="1" applyBorder="1"/>
    <xf numFmtId="0" fontId="5" fillId="3" borderId="0" xfId="0" applyFont="1" applyFill="1"/>
    <xf numFmtId="0" fontId="0" fillId="0" borderId="0" xfId="0" applyFont="1"/>
    <xf numFmtId="0" fontId="1" fillId="2" borderId="0" xfId="0" applyFont="1" applyFill="1" applyAlignment="1">
      <alignment vertical="center"/>
    </xf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workbookViewId="0">
      <selection activeCell="D6" sqref="D6:E15"/>
    </sheetView>
  </sheetViews>
  <sheetFormatPr defaultRowHeight="15" x14ac:dyDescent="0.25"/>
  <cols>
    <col min="1" max="1" width="33.140625" bestFit="1" customWidth="1"/>
    <col min="2" max="3" width="25.7109375" customWidth="1"/>
    <col min="4" max="4" width="31.5703125" bestFit="1" customWidth="1"/>
    <col min="5" max="5" width="15.5703125" customWidth="1"/>
    <col min="6" max="6" width="22.140625" bestFit="1" customWidth="1"/>
    <col min="11" max="11" width="12.140625" bestFit="1" customWidth="1"/>
  </cols>
  <sheetData>
    <row r="1" spans="1:11" s="48" customFormat="1" x14ac:dyDescent="0.25">
      <c r="A1" s="48" t="s">
        <v>71</v>
      </c>
    </row>
    <row r="2" spans="1:11" s="48" customFormat="1" x14ac:dyDescent="0.25"/>
    <row r="3" spans="1:11" s="48" customFormat="1" x14ac:dyDescent="0.25">
      <c r="A3" s="49" t="s">
        <v>72</v>
      </c>
      <c r="B3" s="50"/>
      <c r="C3" s="50"/>
      <c r="D3" s="50"/>
      <c r="E3" s="50"/>
    </row>
    <row r="5" spans="1:11" s="2" customFormat="1" ht="27" thickBot="1" x14ac:dyDescent="0.45">
      <c r="A5" s="3" t="s">
        <v>46</v>
      </c>
      <c r="B5" s="4" t="s">
        <v>2</v>
      </c>
      <c r="D5" s="3" t="s">
        <v>48</v>
      </c>
      <c r="E5" s="4" t="s">
        <v>2</v>
      </c>
      <c r="F5" s="17" t="s">
        <v>15</v>
      </c>
    </row>
    <row r="6" spans="1:11" x14ac:dyDescent="0.25">
      <c r="A6" s="8" t="s">
        <v>52</v>
      </c>
      <c r="B6" s="14">
        <v>20</v>
      </c>
      <c r="D6" s="8" t="s">
        <v>59</v>
      </c>
      <c r="E6" s="9">
        <v>151421946</v>
      </c>
    </row>
    <row r="7" spans="1:11" x14ac:dyDescent="0.25">
      <c r="A7" s="6" t="s">
        <v>0</v>
      </c>
      <c r="B7" s="13">
        <v>0</v>
      </c>
      <c r="D7" s="6" t="s">
        <v>0</v>
      </c>
      <c r="E7" s="7">
        <v>65677152.990000002</v>
      </c>
    </row>
    <row r="8" spans="1:11" x14ac:dyDescent="0.25">
      <c r="A8" s="6" t="s">
        <v>1</v>
      </c>
      <c r="B8" s="13">
        <v>0</v>
      </c>
      <c r="D8" s="1" t="s">
        <v>13</v>
      </c>
      <c r="E8" s="5">
        <v>64822152.990000002</v>
      </c>
      <c r="F8" t="s">
        <v>65</v>
      </c>
    </row>
    <row r="9" spans="1:11" ht="15.75" thickBot="1" x14ac:dyDescent="0.3">
      <c r="A9" s="10" t="s">
        <v>53</v>
      </c>
      <c r="B9" s="15">
        <v>20</v>
      </c>
      <c r="D9" s="1" t="s">
        <v>16</v>
      </c>
      <c r="E9" s="5">
        <v>855000</v>
      </c>
      <c r="F9" t="s">
        <v>17</v>
      </c>
    </row>
    <row r="10" spans="1:11" x14ac:dyDescent="0.25">
      <c r="D10" s="6" t="s">
        <v>1</v>
      </c>
      <c r="E10" s="7">
        <v>96643973.160000011</v>
      </c>
    </row>
    <row r="11" spans="1:11" x14ac:dyDescent="0.25">
      <c r="D11" s="12" t="s">
        <v>20</v>
      </c>
      <c r="E11" s="16">
        <v>7429744.8899999997</v>
      </c>
    </row>
    <row r="12" spans="1:11" ht="24" thickBot="1" x14ac:dyDescent="0.4">
      <c r="A12" s="33" t="s">
        <v>47</v>
      </c>
      <c r="B12" s="34" t="s">
        <v>2</v>
      </c>
      <c r="D12" s="1" t="s">
        <v>19</v>
      </c>
      <c r="E12" s="5">
        <v>88053552.010000005</v>
      </c>
    </row>
    <row r="13" spans="1:11" x14ac:dyDescent="0.25">
      <c r="A13" s="8" t="s">
        <v>54</v>
      </c>
      <c r="B13" s="9">
        <v>6611056.3000000007</v>
      </c>
      <c r="D13" s="1" t="s">
        <v>62</v>
      </c>
      <c r="E13" s="5">
        <v>305676.26</v>
      </c>
    </row>
    <row r="14" spans="1:11" x14ac:dyDescent="0.25">
      <c r="A14" s="6" t="s">
        <v>0</v>
      </c>
      <c r="B14" s="31">
        <v>7873551.0700000003</v>
      </c>
      <c r="D14" s="1" t="s">
        <v>37</v>
      </c>
      <c r="E14" s="5">
        <v>855000</v>
      </c>
      <c r="F14" t="s">
        <v>17</v>
      </c>
      <c r="K14" s="22"/>
    </row>
    <row r="15" spans="1:11" ht="15.75" thickBot="1" x14ac:dyDescent="0.3">
      <c r="A15" s="12" t="s">
        <v>55</v>
      </c>
      <c r="B15" s="16">
        <v>7873551.0700000003</v>
      </c>
      <c r="D15" s="10" t="s">
        <v>53</v>
      </c>
      <c r="E15" s="11">
        <v>120455125.83</v>
      </c>
    </row>
    <row r="16" spans="1:11" x14ac:dyDescent="0.25">
      <c r="A16" s="6" t="s">
        <v>1</v>
      </c>
      <c r="B16" s="7">
        <v>5967752</v>
      </c>
    </row>
    <row r="17" spans="1:6" x14ac:dyDescent="0.25">
      <c r="A17" s="1" t="s">
        <v>64</v>
      </c>
      <c r="B17" s="5">
        <v>765700</v>
      </c>
    </row>
    <row r="18" spans="1:6" ht="27" thickBot="1" x14ac:dyDescent="0.45">
      <c r="A18" s="1" t="s">
        <v>3</v>
      </c>
      <c r="B18" s="5">
        <v>3045740</v>
      </c>
      <c r="D18" s="3" t="s">
        <v>49</v>
      </c>
      <c r="E18" s="4" t="s">
        <v>2</v>
      </c>
      <c r="F18" s="17" t="s">
        <v>15</v>
      </c>
    </row>
    <row r="19" spans="1:6" x14ac:dyDescent="0.25">
      <c r="A19" s="1" t="s">
        <v>4</v>
      </c>
      <c r="B19" s="5">
        <v>2046312</v>
      </c>
      <c r="D19" s="8" t="s">
        <v>60</v>
      </c>
      <c r="E19" s="9">
        <v>36437885.07</v>
      </c>
    </row>
    <row r="20" spans="1:6" x14ac:dyDescent="0.25">
      <c r="A20" s="1" t="s">
        <v>5</v>
      </c>
      <c r="B20" s="5">
        <v>110000</v>
      </c>
      <c r="D20" s="6" t="s">
        <v>0</v>
      </c>
      <c r="E20" s="7">
        <v>15313301.82</v>
      </c>
    </row>
    <row r="21" spans="1:6" ht="15.75" thickBot="1" x14ac:dyDescent="0.3">
      <c r="A21" s="10" t="s">
        <v>53</v>
      </c>
      <c r="B21" s="11">
        <v>8516855.370000001</v>
      </c>
      <c r="D21" s="1" t="s">
        <v>14</v>
      </c>
      <c r="E21" s="5">
        <v>15313301.82</v>
      </c>
    </row>
    <row r="22" spans="1:6" x14ac:dyDescent="0.25">
      <c r="D22" s="6" t="s">
        <v>1</v>
      </c>
      <c r="E22" s="7">
        <v>3943036.65</v>
      </c>
    </row>
    <row r="23" spans="1:6" ht="24" thickBot="1" x14ac:dyDescent="0.4">
      <c r="A23" s="33" t="s">
        <v>44</v>
      </c>
      <c r="B23" s="34" t="s">
        <v>2</v>
      </c>
      <c r="D23" s="1" t="s">
        <v>21</v>
      </c>
      <c r="E23" s="5">
        <v>3401146.94</v>
      </c>
    </row>
    <row r="24" spans="1:6" x14ac:dyDescent="0.25">
      <c r="A24" s="32" t="s">
        <v>56</v>
      </c>
      <c r="B24" s="9">
        <v>15949133.689999998</v>
      </c>
      <c r="D24" s="1" t="s">
        <v>22</v>
      </c>
      <c r="E24" s="5">
        <v>535460.9</v>
      </c>
    </row>
    <row r="25" spans="1:6" x14ac:dyDescent="0.25">
      <c r="A25" s="6" t="s">
        <v>0</v>
      </c>
      <c r="B25" s="31">
        <v>4946008.21</v>
      </c>
      <c r="D25" s="1" t="s">
        <v>23</v>
      </c>
      <c r="E25" s="5">
        <v>6428.81</v>
      </c>
    </row>
    <row r="26" spans="1:6" ht="15.75" thickBot="1" x14ac:dyDescent="0.3">
      <c r="A26" s="1" t="s">
        <v>6</v>
      </c>
      <c r="B26" s="5">
        <v>4946008.21</v>
      </c>
      <c r="D26" s="10" t="s">
        <v>53</v>
      </c>
      <c r="E26" s="11">
        <v>47808150.240000002</v>
      </c>
    </row>
    <row r="27" spans="1:6" x14ac:dyDescent="0.25">
      <c r="A27" s="6" t="s">
        <v>1</v>
      </c>
      <c r="B27" s="7">
        <v>10896541</v>
      </c>
    </row>
    <row r="28" spans="1:6" ht="26.25" x14ac:dyDescent="0.4">
      <c r="A28" s="1" t="s">
        <v>7</v>
      </c>
      <c r="B28" s="5">
        <v>10896541</v>
      </c>
      <c r="F28" s="17" t="s">
        <v>24</v>
      </c>
    </row>
    <row r="29" spans="1:6" ht="24" thickBot="1" x14ac:dyDescent="0.4">
      <c r="A29" s="10" t="s">
        <v>53</v>
      </c>
      <c r="B29" s="11">
        <v>9998600.8999999985</v>
      </c>
      <c r="D29" s="3" t="s">
        <v>50</v>
      </c>
      <c r="E29" s="4" t="s">
        <v>2</v>
      </c>
    </row>
    <row r="30" spans="1:6" x14ac:dyDescent="0.25">
      <c r="D30" s="8" t="s">
        <v>61</v>
      </c>
      <c r="E30" s="9">
        <v>23091865.32</v>
      </c>
    </row>
    <row r="31" spans="1:6" ht="24" thickBot="1" x14ac:dyDescent="0.4">
      <c r="A31" s="3" t="s">
        <v>45</v>
      </c>
      <c r="B31" s="4" t="s">
        <v>2</v>
      </c>
      <c r="D31" s="6" t="s">
        <v>0</v>
      </c>
      <c r="E31" s="7">
        <v>18662060.029999997</v>
      </c>
    </row>
    <row r="32" spans="1:6" x14ac:dyDescent="0.25">
      <c r="A32" s="8" t="s">
        <v>57</v>
      </c>
      <c r="B32" s="9">
        <v>3286758.93</v>
      </c>
      <c r="D32" s="1" t="s">
        <v>66</v>
      </c>
      <c r="E32" s="5">
        <v>0</v>
      </c>
    </row>
    <row r="33" spans="1:6" x14ac:dyDescent="0.25">
      <c r="A33" s="6" t="s">
        <v>0</v>
      </c>
      <c r="B33" s="36">
        <v>2777262.14</v>
      </c>
      <c r="D33" s="12" t="s">
        <v>26</v>
      </c>
      <c r="E33" s="16">
        <v>535460.9</v>
      </c>
      <c r="F33" t="s">
        <v>27</v>
      </c>
    </row>
    <row r="34" spans="1:6" x14ac:dyDescent="0.25">
      <c r="A34" s="12" t="s">
        <v>10</v>
      </c>
      <c r="B34" s="16">
        <v>1945548.22</v>
      </c>
      <c r="C34" s="35"/>
      <c r="D34" s="12" t="s">
        <v>29</v>
      </c>
      <c r="E34" s="16">
        <v>18126599.129999999</v>
      </c>
    </row>
    <row r="35" spans="1:6" x14ac:dyDescent="0.25">
      <c r="A35" s="1" t="s">
        <v>8</v>
      </c>
      <c r="B35" s="5">
        <v>193770.13</v>
      </c>
      <c r="D35" s="6" t="s">
        <v>1</v>
      </c>
      <c r="E35" s="7">
        <v>22303007.57</v>
      </c>
    </row>
    <row r="36" spans="1:6" x14ac:dyDescent="0.25">
      <c r="A36" s="1" t="s">
        <v>9</v>
      </c>
      <c r="B36" s="5">
        <v>637943.79</v>
      </c>
      <c r="D36" s="18" t="s">
        <v>30</v>
      </c>
      <c r="E36" s="19">
        <v>106306.8</v>
      </c>
    </row>
    <row r="37" spans="1:6" x14ac:dyDescent="0.25">
      <c r="A37" s="6" t="s">
        <v>1</v>
      </c>
      <c r="B37" s="7">
        <v>3237134.95</v>
      </c>
      <c r="D37" s="18" t="s">
        <v>31</v>
      </c>
      <c r="E37" s="19">
        <v>21102097.460000001</v>
      </c>
    </row>
    <row r="38" spans="1:6" x14ac:dyDescent="0.25">
      <c r="A38" s="1" t="s">
        <v>11</v>
      </c>
      <c r="B38" s="5">
        <v>2623510.54</v>
      </c>
      <c r="D38" s="18" t="s">
        <v>35</v>
      </c>
      <c r="E38" s="19">
        <v>1094603.31</v>
      </c>
    </row>
    <row r="39" spans="1:6" ht="15.75" thickBot="1" x14ac:dyDescent="0.3">
      <c r="A39" s="1" t="s">
        <v>58</v>
      </c>
      <c r="B39" s="5">
        <v>9034.39</v>
      </c>
      <c r="D39" s="10" t="s">
        <v>53</v>
      </c>
      <c r="E39" s="11">
        <v>19450917.779999994</v>
      </c>
    </row>
    <row r="40" spans="1:6" x14ac:dyDescent="0.25">
      <c r="A40" s="1" t="s">
        <v>12</v>
      </c>
      <c r="B40" s="5">
        <v>604590.02</v>
      </c>
    </row>
    <row r="41" spans="1:6" ht="27" thickBot="1" x14ac:dyDescent="0.45">
      <c r="A41" s="10" t="s">
        <v>53</v>
      </c>
      <c r="B41" s="11">
        <v>2826886.12</v>
      </c>
      <c r="D41" s="3" t="s">
        <v>51</v>
      </c>
      <c r="E41" s="4" t="s">
        <v>2</v>
      </c>
      <c r="F41" s="17" t="s">
        <v>25</v>
      </c>
    </row>
    <row r="42" spans="1:6" x14ac:dyDescent="0.25">
      <c r="D42" s="8" t="s">
        <v>61</v>
      </c>
      <c r="E42" s="9">
        <v>-23091865.32</v>
      </c>
    </row>
    <row r="43" spans="1:6" x14ac:dyDescent="0.25">
      <c r="D43" s="6" t="s">
        <v>0</v>
      </c>
      <c r="E43" s="7">
        <v>88053552.010000005</v>
      </c>
    </row>
    <row r="44" spans="1:6" x14ac:dyDescent="0.25">
      <c r="D44" s="1" t="s">
        <v>36</v>
      </c>
      <c r="E44" s="5">
        <v>88053552.010000005</v>
      </c>
      <c r="F44" t="s">
        <v>63</v>
      </c>
    </row>
    <row r="45" spans="1:6" x14ac:dyDescent="0.25">
      <c r="D45" s="6" t="s">
        <v>1</v>
      </c>
      <c r="E45" s="7">
        <v>81735658.790000007</v>
      </c>
    </row>
    <row r="46" spans="1:6" x14ac:dyDescent="0.25">
      <c r="D46" s="12" t="s">
        <v>32</v>
      </c>
      <c r="E46" s="16">
        <v>244716.14</v>
      </c>
    </row>
    <row r="47" spans="1:6" x14ac:dyDescent="0.25">
      <c r="D47" s="1" t="s">
        <v>33</v>
      </c>
      <c r="E47" s="5">
        <v>28341949.120000001</v>
      </c>
    </row>
    <row r="48" spans="1:6" x14ac:dyDescent="0.25">
      <c r="D48" s="1" t="s">
        <v>34</v>
      </c>
      <c r="E48" s="5">
        <v>53148993.530000001</v>
      </c>
    </row>
    <row r="49" spans="4:8" ht="15.75" thickBot="1" x14ac:dyDescent="0.3">
      <c r="D49" s="10" t="s">
        <v>53</v>
      </c>
      <c r="E49" s="11">
        <v>-16773972.100000001</v>
      </c>
    </row>
    <row r="52" spans="4:8" x14ac:dyDescent="0.25">
      <c r="D52" s="20"/>
    </row>
    <row r="53" spans="4:8" x14ac:dyDescent="0.25">
      <c r="D53" s="20"/>
      <c r="E53" s="20"/>
      <c r="F53" s="20"/>
    </row>
    <row r="54" spans="4:8" x14ac:dyDescent="0.25">
      <c r="D54" s="20"/>
      <c r="E54" s="20"/>
      <c r="F54" s="20"/>
      <c r="G54" s="20"/>
      <c r="H54" s="20"/>
    </row>
    <row r="55" spans="4:8" x14ac:dyDescent="0.25">
      <c r="G55" s="20"/>
      <c r="H55" s="20"/>
    </row>
  </sheetData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7"/>
  <sheetViews>
    <sheetView workbookViewId="0">
      <selection activeCell="E16" sqref="E16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46</v>
      </c>
      <c r="B2" s="4" t="s">
        <v>2</v>
      </c>
    </row>
    <row r="3" spans="1:2" ht="15.75" thickBot="1" x14ac:dyDescent="0.3"/>
    <row r="4" spans="1:2" x14ac:dyDescent="0.25">
      <c r="A4" s="8" t="s">
        <v>52</v>
      </c>
      <c r="B4" s="14">
        <v>20</v>
      </c>
    </row>
    <row r="5" spans="1:2" x14ac:dyDescent="0.25">
      <c r="A5" s="6" t="s">
        <v>0</v>
      </c>
      <c r="B5" s="13">
        <v>0</v>
      </c>
    </row>
    <row r="6" spans="1:2" x14ac:dyDescent="0.25">
      <c r="A6" s="6" t="s">
        <v>1</v>
      </c>
      <c r="B6" s="13">
        <v>0</v>
      </c>
    </row>
    <row r="7" spans="1:2" ht="15.75" thickBot="1" x14ac:dyDescent="0.3">
      <c r="A7" s="10" t="s">
        <v>53</v>
      </c>
      <c r="B7" s="15">
        <f>B4+B5-B6</f>
        <v>20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/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47</v>
      </c>
      <c r="B2" s="4" t="s">
        <v>2</v>
      </c>
    </row>
    <row r="3" spans="1:2" ht="15.75" thickBot="1" x14ac:dyDescent="0.3"/>
    <row r="4" spans="1:2" x14ac:dyDescent="0.25">
      <c r="A4" s="8" t="s">
        <v>54</v>
      </c>
      <c r="B4" s="9">
        <v>6611056.3000000007</v>
      </c>
    </row>
    <row r="5" spans="1:2" x14ac:dyDescent="0.25">
      <c r="A5" s="6" t="s">
        <v>0</v>
      </c>
      <c r="B5" s="7">
        <f>B6</f>
        <v>7873551.0700000003</v>
      </c>
    </row>
    <row r="6" spans="1:2" x14ac:dyDescent="0.25">
      <c r="A6" s="1" t="s">
        <v>55</v>
      </c>
      <c r="B6" s="5">
        <v>7873551.0700000003</v>
      </c>
    </row>
    <row r="7" spans="1:2" x14ac:dyDescent="0.25">
      <c r="A7" s="6" t="s">
        <v>1</v>
      </c>
      <c r="B7" s="7">
        <f>SUM(B8:B11)</f>
        <v>5967752</v>
      </c>
    </row>
    <row r="8" spans="1:2" x14ac:dyDescent="0.25">
      <c r="A8" s="1" t="s">
        <v>64</v>
      </c>
      <c r="B8" s="5">
        <v>765700</v>
      </c>
    </row>
    <row r="9" spans="1:2" x14ac:dyDescent="0.25">
      <c r="A9" s="1" t="s">
        <v>3</v>
      </c>
      <c r="B9" s="5">
        <v>3045740</v>
      </c>
    </row>
    <row r="10" spans="1:2" x14ac:dyDescent="0.25">
      <c r="A10" s="1" t="s">
        <v>4</v>
      </c>
      <c r="B10" s="5">
        <v>2046312</v>
      </c>
    </row>
    <row r="11" spans="1:2" x14ac:dyDescent="0.25">
      <c r="A11" s="1" t="s">
        <v>5</v>
      </c>
      <c r="B11" s="5">
        <v>110000</v>
      </c>
    </row>
    <row r="12" spans="1:2" ht="15.75" thickBot="1" x14ac:dyDescent="0.3">
      <c r="A12" s="10" t="s">
        <v>53</v>
      </c>
      <c r="B12" s="11">
        <f>B4+B5-B7</f>
        <v>8516855.370000001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/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44</v>
      </c>
      <c r="B2" s="4" t="s">
        <v>2</v>
      </c>
    </row>
    <row r="3" spans="1:2" ht="15.75" thickBot="1" x14ac:dyDescent="0.3"/>
    <row r="4" spans="1:2" x14ac:dyDescent="0.25">
      <c r="A4" s="8" t="s">
        <v>56</v>
      </c>
      <c r="B4" s="9">
        <v>15949133.689999998</v>
      </c>
    </row>
    <row r="5" spans="1:2" x14ac:dyDescent="0.25">
      <c r="A5" s="6" t="s">
        <v>0</v>
      </c>
      <c r="B5" s="7">
        <f>B6</f>
        <v>4946008.21</v>
      </c>
    </row>
    <row r="6" spans="1:2" x14ac:dyDescent="0.25">
      <c r="A6" s="1" t="s">
        <v>6</v>
      </c>
      <c r="B6" s="5">
        <v>4946008.21</v>
      </c>
    </row>
    <row r="7" spans="1:2" x14ac:dyDescent="0.25">
      <c r="A7" s="6" t="s">
        <v>1</v>
      </c>
      <c r="B7" s="7">
        <f>B8</f>
        <v>10896541</v>
      </c>
    </row>
    <row r="8" spans="1:2" x14ac:dyDescent="0.25">
      <c r="A8" s="1" t="s">
        <v>7</v>
      </c>
      <c r="B8" s="5">
        <v>10896541</v>
      </c>
    </row>
    <row r="9" spans="1:2" ht="15.75" thickBot="1" x14ac:dyDescent="0.3">
      <c r="A9" s="10" t="s">
        <v>53</v>
      </c>
      <c r="B9" s="11">
        <f>B4+B5-B7</f>
        <v>9998600.8999999985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C36" sqref="C36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45</v>
      </c>
      <c r="B2" s="4" t="s">
        <v>2</v>
      </c>
    </row>
    <row r="3" spans="1:2" ht="15.75" thickBot="1" x14ac:dyDescent="0.3"/>
    <row r="4" spans="1:2" x14ac:dyDescent="0.25">
      <c r="A4" s="8" t="s">
        <v>57</v>
      </c>
      <c r="B4" s="9">
        <v>3286758.93</v>
      </c>
    </row>
    <row r="5" spans="1:2" x14ac:dyDescent="0.25">
      <c r="A5" s="6" t="s">
        <v>0</v>
      </c>
      <c r="B5" s="7">
        <f>SUM(B6:B8)</f>
        <v>2777262.14</v>
      </c>
    </row>
    <row r="6" spans="1:2" x14ac:dyDescent="0.25">
      <c r="A6" s="12" t="s">
        <v>10</v>
      </c>
      <c r="B6" s="16">
        <v>1945548.22</v>
      </c>
    </row>
    <row r="7" spans="1:2" x14ac:dyDescent="0.25">
      <c r="A7" s="1" t="s">
        <v>8</v>
      </c>
      <c r="B7" s="5">
        <v>193770.13</v>
      </c>
    </row>
    <row r="8" spans="1:2" x14ac:dyDescent="0.25">
      <c r="A8" s="1" t="s">
        <v>9</v>
      </c>
      <c r="B8" s="5">
        <v>637943.79</v>
      </c>
    </row>
    <row r="9" spans="1:2" x14ac:dyDescent="0.25">
      <c r="A9" s="6" t="s">
        <v>1</v>
      </c>
      <c r="B9" s="7">
        <f>SUM(B10:B12)</f>
        <v>3237134.95</v>
      </c>
    </row>
    <row r="10" spans="1:2" x14ac:dyDescent="0.25">
      <c r="A10" s="1" t="s">
        <v>11</v>
      </c>
      <c r="B10" s="5">
        <v>2623510.54</v>
      </c>
    </row>
    <row r="11" spans="1:2" x14ac:dyDescent="0.25">
      <c r="A11" s="1" t="s">
        <v>58</v>
      </c>
      <c r="B11" s="5">
        <v>9034.39</v>
      </c>
    </row>
    <row r="12" spans="1:2" x14ac:dyDescent="0.25">
      <c r="A12" s="1" t="s">
        <v>12</v>
      </c>
      <c r="B12" s="5">
        <v>604590.02</v>
      </c>
    </row>
    <row r="13" spans="1:2" ht="15.75" thickBot="1" x14ac:dyDescent="0.3">
      <c r="A13" s="10" t="s">
        <v>53</v>
      </c>
      <c r="B13" s="11">
        <f>B4+B5-B9</f>
        <v>2826886.12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4"/>
  <sheetViews>
    <sheetView workbookViewId="0">
      <selection activeCell="A4" sqref="A4:B13"/>
    </sheetView>
  </sheetViews>
  <sheetFormatPr defaultRowHeight="15" x14ac:dyDescent="0.25"/>
  <cols>
    <col min="1" max="1" width="33.140625" bestFit="1" customWidth="1"/>
    <col min="2" max="4" width="25.7109375" customWidth="1"/>
    <col min="5" max="5" width="22.7109375" customWidth="1"/>
    <col min="6" max="6" width="16.28515625" bestFit="1" customWidth="1"/>
    <col min="7" max="7" width="14.140625" style="20" bestFit="1" customWidth="1"/>
  </cols>
  <sheetData>
    <row r="2" spans="1:22" s="2" customFormat="1" ht="26.25" x14ac:dyDescent="0.4">
      <c r="A2" s="3" t="s">
        <v>48</v>
      </c>
      <c r="B2" s="4" t="s">
        <v>2</v>
      </c>
      <c r="C2" s="17" t="s">
        <v>15</v>
      </c>
      <c r="E2" s="2" t="s">
        <v>43</v>
      </c>
      <c r="G2" s="37"/>
    </row>
    <row r="3" spans="1:22" ht="15.75" thickBot="1" x14ac:dyDescent="0.3">
      <c r="E3" s="30" t="s">
        <v>38</v>
      </c>
      <c r="F3" s="30" t="s">
        <v>39</v>
      </c>
    </row>
    <row r="4" spans="1:22" x14ac:dyDescent="0.25">
      <c r="A4" s="8" t="s">
        <v>59</v>
      </c>
      <c r="B4" s="9">
        <v>151421946</v>
      </c>
      <c r="E4" s="38">
        <v>143663434.47</v>
      </c>
      <c r="F4" s="38">
        <v>7758511.5300000003</v>
      </c>
      <c r="G4" s="21">
        <f>SUM(E4:F4)</f>
        <v>151421946</v>
      </c>
    </row>
    <row r="5" spans="1:22" x14ac:dyDescent="0.25">
      <c r="A5" s="6" t="s">
        <v>0</v>
      </c>
      <c r="B5" s="7">
        <f>SUM(B6:B7)</f>
        <v>65677152.990000002</v>
      </c>
      <c r="E5" s="38">
        <f>SUM(E6:E7)</f>
        <v>22715178.82</v>
      </c>
      <c r="F5" s="38">
        <f>SUM(F6:F7)</f>
        <v>42961974.170000002</v>
      </c>
      <c r="G5" s="21">
        <f t="shared" ref="G5:G13" si="0">SUM(E5:F5)</f>
        <v>65677152.990000002</v>
      </c>
    </row>
    <row r="6" spans="1:22" x14ac:dyDescent="0.25">
      <c r="A6" s="1" t="s">
        <v>13</v>
      </c>
      <c r="B6" s="5">
        <v>64822152.990000002</v>
      </c>
      <c r="C6" t="s">
        <v>65</v>
      </c>
      <c r="E6" s="23">
        <v>22715178.82</v>
      </c>
      <c r="F6" s="23">
        <f>B6-E6</f>
        <v>42106974.170000002</v>
      </c>
      <c r="G6" s="21">
        <f t="shared" si="0"/>
        <v>64822152.990000002</v>
      </c>
    </row>
    <row r="7" spans="1:22" x14ac:dyDescent="0.25">
      <c r="A7" s="1" t="s">
        <v>16</v>
      </c>
      <c r="B7" s="5">
        <v>855000</v>
      </c>
      <c r="C7" t="s">
        <v>17</v>
      </c>
      <c r="D7" t="s">
        <v>18</v>
      </c>
      <c r="E7" s="23"/>
      <c r="F7" s="23">
        <v>855000</v>
      </c>
      <c r="G7" s="21">
        <f t="shared" si="0"/>
        <v>855000</v>
      </c>
    </row>
    <row r="8" spans="1:22" x14ac:dyDescent="0.25">
      <c r="A8" s="6" t="s">
        <v>1</v>
      </c>
      <c r="B8" s="7">
        <f>SUM(B9:B12)</f>
        <v>96643973.160000011</v>
      </c>
      <c r="E8" s="38">
        <f>SUM(E9:E12)</f>
        <v>32587510.039999999</v>
      </c>
      <c r="F8" s="38">
        <f>SUM(F9:F12)</f>
        <v>64056463.119999997</v>
      </c>
      <c r="G8" s="21">
        <f t="shared" si="0"/>
        <v>96643973.159999996</v>
      </c>
    </row>
    <row r="9" spans="1:22" x14ac:dyDescent="0.25">
      <c r="A9" s="12" t="s">
        <v>20</v>
      </c>
      <c r="B9" s="16">
        <v>7429744.8899999997</v>
      </c>
      <c r="E9" s="23">
        <v>6725908.4500000002</v>
      </c>
      <c r="F9" s="44">
        <f>876409.13-172572.69</f>
        <v>703836.44</v>
      </c>
      <c r="G9" s="21">
        <f t="shared" si="0"/>
        <v>7429744.8900000006</v>
      </c>
      <c r="I9" s="45" t="s">
        <v>70</v>
      </c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x14ac:dyDescent="0.25">
      <c r="A10" s="1" t="s">
        <v>19</v>
      </c>
      <c r="B10" s="5">
        <v>88053552.010000005</v>
      </c>
      <c r="E10" s="23">
        <v>25555925.329999998</v>
      </c>
      <c r="F10" s="23">
        <v>62497626.68</v>
      </c>
      <c r="G10" s="21">
        <f t="shared" si="0"/>
        <v>88053552.00999999</v>
      </c>
    </row>
    <row r="11" spans="1:22" x14ac:dyDescent="0.25">
      <c r="A11" s="1" t="s">
        <v>62</v>
      </c>
      <c r="B11" s="5">
        <v>305676.26</v>
      </c>
      <c r="E11" s="23">
        <v>305676.26</v>
      </c>
      <c r="F11" s="23"/>
      <c r="G11" s="21">
        <f t="shared" si="0"/>
        <v>305676.26</v>
      </c>
    </row>
    <row r="12" spans="1:22" x14ac:dyDescent="0.25">
      <c r="A12" s="1" t="s">
        <v>37</v>
      </c>
      <c r="B12" s="5">
        <v>855000</v>
      </c>
      <c r="C12" t="s">
        <v>17</v>
      </c>
      <c r="D12" t="s">
        <v>18</v>
      </c>
      <c r="E12" s="23"/>
      <c r="F12" s="23">
        <v>855000</v>
      </c>
      <c r="G12" s="21">
        <f t="shared" si="0"/>
        <v>855000</v>
      </c>
    </row>
    <row r="13" spans="1:22" ht="15.75" thickBot="1" x14ac:dyDescent="0.3">
      <c r="A13" s="10" t="s">
        <v>53</v>
      </c>
      <c r="B13" s="11">
        <f>B4+B5-B8</f>
        <v>120455125.83</v>
      </c>
      <c r="E13" s="38">
        <f>E4+E5-E8</f>
        <v>133791103.25</v>
      </c>
      <c r="F13" s="38">
        <f>F4+F5-F8</f>
        <v>-13335977.419999994</v>
      </c>
      <c r="G13" s="21">
        <f t="shared" si="0"/>
        <v>120455125.83000001</v>
      </c>
    </row>
    <row r="14" spans="1:22" x14ac:dyDescent="0.25">
      <c r="F14" s="21"/>
    </row>
  </sheetData>
  <pageMargins left="0.70866141732283472" right="0.70866141732283472" top="0.78740157480314965" bottom="0.78740157480314965" header="0.31496062992125984" footer="0.31496062992125984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5"/>
  <sheetViews>
    <sheetView workbookViewId="0">
      <selection activeCell="A14" sqref="A14:A15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5" s="2" customFormat="1" ht="26.25" x14ac:dyDescent="0.4">
      <c r="A2" s="3" t="s">
        <v>49</v>
      </c>
      <c r="B2" s="4" t="s">
        <v>2</v>
      </c>
      <c r="C2" s="17" t="s">
        <v>15</v>
      </c>
      <c r="D2" s="2" t="s">
        <v>40</v>
      </c>
    </row>
    <row r="3" spans="1:5" ht="15.75" thickBot="1" x14ac:dyDescent="0.3">
      <c r="D3" s="30" t="s">
        <v>38</v>
      </c>
      <c r="E3" s="30" t="s">
        <v>39</v>
      </c>
    </row>
    <row r="4" spans="1:5" x14ac:dyDescent="0.25">
      <c r="A4" s="8" t="s">
        <v>60</v>
      </c>
      <c r="B4" s="9">
        <v>36437885.07</v>
      </c>
      <c r="C4" s="25"/>
      <c r="D4" s="38">
        <v>31917759.84</v>
      </c>
      <c r="E4" s="38">
        <v>4520125.2300000004</v>
      </c>
    </row>
    <row r="5" spans="1:5" x14ac:dyDescent="0.25">
      <c r="A5" s="6" t="s">
        <v>0</v>
      </c>
      <c r="B5" s="7">
        <f>B6</f>
        <v>15313301.82</v>
      </c>
      <c r="C5" s="26"/>
      <c r="D5" s="38">
        <f>D6</f>
        <v>9164114.3000000007</v>
      </c>
      <c r="E5" s="38">
        <f>E6</f>
        <v>6149187.5199999996</v>
      </c>
    </row>
    <row r="6" spans="1:5" x14ac:dyDescent="0.25">
      <c r="A6" s="1" t="s">
        <v>14</v>
      </c>
      <c r="B6" s="5">
        <v>15313301.82</v>
      </c>
      <c r="C6" s="27"/>
      <c r="D6" s="23">
        <v>9164114.3000000007</v>
      </c>
      <c r="E6" s="23">
        <v>6149187.5199999996</v>
      </c>
    </row>
    <row r="7" spans="1:5" x14ac:dyDescent="0.25">
      <c r="A7" s="6" t="s">
        <v>1</v>
      </c>
      <c r="B7" s="7">
        <f>SUM(B8:B10)</f>
        <v>3943036.65</v>
      </c>
      <c r="C7" s="26"/>
      <c r="D7" s="38">
        <f>SUM(D8:D10)</f>
        <v>3943036.65</v>
      </c>
      <c r="E7" s="38">
        <f>SUM(E8:E10)</f>
        <v>0</v>
      </c>
    </row>
    <row r="8" spans="1:5" x14ac:dyDescent="0.25">
      <c r="A8" s="1" t="s">
        <v>21</v>
      </c>
      <c r="B8" s="5">
        <v>3401146.94</v>
      </c>
      <c r="C8" s="27"/>
      <c r="D8" s="23">
        <v>3401146.94</v>
      </c>
      <c r="E8" s="23"/>
    </row>
    <row r="9" spans="1:5" x14ac:dyDescent="0.25">
      <c r="A9" s="1" t="s">
        <v>22</v>
      </c>
      <c r="B9" s="5">
        <v>535460.9</v>
      </c>
      <c r="C9" s="27"/>
      <c r="D9" s="23">
        <v>535460.9</v>
      </c>
      <c r="E9" s="23"/>
    </row>
    <row r="10" spans="1:5" x14ac:dyDescent="0.25">
      <c r="A10" s="1" t="s">
        <v>23</v>
      </c>
      <c r="B10" s="29">
        <v>6428.81</v>
      </c>
      <c r="C10" s="28"/>
      <c r="D10" s="23">
        <v>6428.81</v>
      </c>
      <c r="E10" s="23"/>
    </row>
    <row r="11" spans="1:5" ht="15.75" thickBot="1" x14ac:dyDescent="0.3">
      <c r="A11" s="10" t="s">
        <v>53</v>
      </c>
      <c r="B11" s="11">
        <f>B4+B5-B7</f>
        <v>47808150.240000002</v>
      </c>
      <c r="C11" s="25"/>
      <c r="D11" s="38">
        <f>D4+D5-D7</f>
        <v>37138837.490000002</v>
      </c>
      <c r="E11" s="38">
        <f>E4+E5-E7</f>
        <v>10669312.75</v>
      </c>
    </row>
    <row r="12" spans="1:5" x14ac:dyDescent="0.25">
      <c r="B12" s="24"/>
      <c r="D12" s="22"/>
      <c r="E12" s="21">
        <f>D11+E11</f>
        <v>47808150.240000002</v>
      </c>
    </row>
    <row r="14" spans="1:5" x14ac:dyDescent="0.25">
      <c r="A14" s="20"/>
    </row>
    <row r="15" spans="1:5" x14ac:dyDescent="0.25">
      <c r="A15" s="20"/>
    </row>
  </sheetData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tabSelected="1" workbookViewId="0">
      <selection activeCell="E10" sqref="E10"/>
    </sheetView>
  </sheetViews>
  <sheetFormatPr defaultRowHeight="15" x14ac:dyDescent="0.25"/>
  <cols>
    <col min="1" max="1" width="39" bestFit="1" customWidth="1"/>
    <col min="2" max="5" width="25.7109375" customWidth="1"/>
    <col min="6" max="6" width="12.42578125" style="40" bestFit="1" customWidth="1"/>
  </cols>
  <sheetData>
    <row r="2" spans="1:6" s="2" customFormat="1" ht="26.25" x14ac:dyDescent="0.4">
      <c r="A2" s="3" t="s">
        <v>50</v>
      </c>
      <c r="B2" s="4" t="s">
        <v>2</v>
      </c>
      <c r="C2" s="17" t="s">
        <v>24</v>
      </c>
      <c r="D2" s="2" t="s">
        <v>41</v>
      </c>
      <c r="F2" s="39"/>
    </row>
    <row r="3" spans="1:6" ht="15.75" thickBot="1" x14ac:dyDescent="0.3">
      <c r="D3" s="30" t="s">
        <v>38</v>
      </c>
      <c r="E3" s="30" t="s">
        <v>39</v>
      </c>
    </row>
    <row r="4" spans="1:6" x14ac:dyDescent="0.25">
      <c r="A4" s="8" t="s">
        <v>61</v>
      </c>
      <c r="B4" s="9">
        <v>23091865.32</v>
      </c>
      <c r="D4" s="38">
        <f>B4-E4</f>
        <v>18790904.810000002</v>
      </c>
      <c r="E4" s="38">
        <v>4300960.51</v>
      </c>
      <c r="F4" s="41">
        <f>SUM(D4:E4)</f>
        <v>23091865.32</v>
      </c>
    </row>
    <row r="5" spans="1:6" x14ac:dyDescent="0.25">
      <c r="A5" s="6" t="s">
        <v>0</v>
      </c>
      <c r="B5" s="7">
        <f>SUM(B6:B8)</f>
        <v>18662060.029999997</v>
      </c>
      <c r="D5" s="38">
        <f>SUM(D6:D8)</f>
        <v>17797539.029999997</v>
      </c>
      <c r="E5" s="38">
        <f>SUM(E6:E8)</f>
        <v>864521</v>
      </c>
      <c r="F5" s="41">
        <f>SUM(D5:E5)</f>
        <v>18662060.029999997</v>
      </c>
    </row>
    <row r="6" spans="1:6" x14ac:dyDescent="0.25">
      <c r="A6" s="12" t="s">
        <v>66</v>
      </c>
      <c r="B6" s="16">
        <f>688309.3-688309.3</f>
        <v>0</v>
      </c>
      <c r="D6" s="23"/>
      <c r="E6" s="23"/>
    </row>
    <row r="7" spans="1:6" x14ac:dyDescent="0.25">
      <c r="A7" s="1" t="s">
        <v>26</v>
      </c>
      <c r="B7" s="5">
        <v>535460.9</v>
      </c>
      <c r="C7" t="s">
        <v>67</v>
      </c>
      <c r="D7" s="23">
        <v>535460.9</v>
      </c>
      <c r="E7" s="23"/>
      <c r="F7" s="41">
        <f>SUM(D7:E7)</f>
        <v>535460.9</v>
      </c>
    </row>
    <row r="8" spans="1:6" x14ac:dyDescent="0.25">
      <c r="A8" s="1" t="s">
        <v>29</v>
      </c>
      <c r="B8" s="5">
        <v>18126599.129999999</v>
      </c>
      <c r="D8" s="23">
        <f>B8-E8</f>
        <v>17262078.129999999</v>
      </c>
      <c r="E8" s="23">
        <v>864521</v>
      </c>
      <c r="F8" s="41">
        <f>SUM(D8:E8)</f>
        <v>18126599.129999999</v>
      </c>
    </row>
    <row r="9" spans="1:6" x14ac:dyDescent="0.25">
      <c r="A9" s="6" t="s">
        <v>1</v>
      </c>
      <c r="B9" s="7">
        <f>SUM(B10:B12)</f>
        <v>22303007.57</v>
      </c>
      <c r="D9" s="38">
        <f>B9-E9</f>
        <v>19286364.52</v>
      </c>
      <c r="E9" s="38">
        <v>3016643.05</v>
      </c>
      <c r="F9" s="41">
        <f>SUM(D9:E9)</f>
        <v>22303007.57</v>
      </c>
    </row>
    <row r="10" spans="1:6" x14ac:dyDescent="0.25">
      <c r="A10" s="12" t="s">
        <v>30</v>
      </c>
      <c r="B10" s="16">
        <v>106306.8</v>
      </c>
      <c r="D10" s="23"/>
      <c r="E10" s="23"/>
    </row>
    <row r="11" spans="1:6" x14ac:dyDescent="0.25">
      <c r="A11" s="1" t="s">
        <v>31</v>
      </c>
      <c r="B11" s="5">
        <v>21102097.460000001</v>
      </c>
      <c r="D11" s="23"/>
      <c r="E11" s="23"/>
    </row>
    <row r="12" spans="1:6" x14ac:dyDescent="0.25">
      <c r="A12" s="18" t="s">
        <v>35</v>
      </c>
      <c r="B12" s="19">
        <v>1094603.31</v>
      </c>
      <c r="D12" s="23"/>
      <c r="E12" s="23"/>
    </row>
    <row r="13" spans="1:6" ht="15.75" thickBot="1" x14ac:dyDescent="0.3">
      <c r="A13" s="10" t="s">
        <v>53</v>
      </c>
      <c r="B13" s="11">
        <f>B4+B5-B9</f>
        <v>19450917.779999994</v>
      </c>
      <c r="D13" s="38">
        <f>D4+D5-D9</f>
        <v>17302079.320000004</v>
      </c>
      <c r="E13" s="38">
        <f>E4+E5-E9</f>
        <v>2148838.46</v>
      </c>
      <c r="F13" s="41">
        <f>SUM(D13:E13)</f>
        <v>19450917.780000005</v>
      </c>
    </row>
    <row r="14" spans="1:6" x14ac:dyDescent="0.25">
      <c r="E14" s="21"/>
    </row>
  </sheetData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2"/>
  <sheetViews>
    <sheetView workbookViewId="0">
      <selection activeCell="A4" sqref="A4:B11"/>
    </sheetView>
  </sheetViews>
  <sheetFormatPr defaultRowHeight="15" x14ac:dyDescent="0.25"/>
  <cols>
    <col min="1" max="1" width="33.140625" bestFit="1" customWidth="1"/>
    <col min="2" max="5" width="25.7109375" customWidth="1"/>
    <col min="6" max="6" width="13.28515625" style="40" bestFit="1" customWidth="1"/>
  </cols>
  <sheetData>
    <row r="2" spans="1:16" s="2" customFormat="1" ht="26.25" x14ac:dyDescent="0.4">
      <c r="A2" s="3" t="s">
        <v>51</v>
      </c>
      <c r="B2" s="4" t="s">
        <v>2</v>
      </c>
      <c r="C2" s="17" t="s">
        <v>25</v>
      </c>
      <c r="D2" s="2" t="s">
        <v>42</v>
      </c>
      <c r="F2" s="39"/>
    </row>
    <row r="3" spans="1:16" ht="15.75" thickBot="1" x14ac:dyDescent="0.3">
      <c r="D3" s="30" t="s">
        <v>38</v>
      </c>
      <c r="E3" s="30" t="s">
        <v>39</v>
      </c>
    </row>
    <row r="4" spans="1:16" x14ac:dyDescent="0.25">
      <c r="A4" s="8" t="s">
        <v>61</v>
      </c>
      <c r="B4" s="9">
        <v>-23091865.32</v>
      </c>
      <c r="D4" s="38">
        <v>-19447335.969999995</v>
      </c>
      <c r="E4" s="38">
        <v>-3644529.3500000052</v>
      </c>
      <c r="F4" s="41">
        <f>SUM(D4:E4)</f>
        <v>-23091865.32</v>
      </c>
    </row>
    <row r="5" spans="1:16" x14ac:dyDescent="0.25">
      <c r="A5" s="6" t="s">
        <v>0</v>
      </c>
      <c r="B5" s="7">
        <f>B6</f>
        <v>88053552.010000005</v>
      </c>
      <c r="D5" s="38">
        <f>D6</f>
        <v>25555925.329999998</v>
      </c>
      <c r="E5" s="38">
        <f>E6</f>
        <v>62497626.68</v>
      </c>
      <c r="F5" s="41"/>
    </row>
    <row r="6" spans="1:16" x14ac:dyDescent="0.25">
      <c r="A6" s="1" t="s">
        <v>36</v>
      </c>
      <c r="B6" s="5">
        <v>88053552.010000005</v>
      </c>
      <c r="C6" t="s">
        <v>28</v>
      </c>
      <c r="D6" s="23">
        <v>25555925.329999998</v>
      </c>
      <c r="E6" s="23">
        <v>62497626.68</v>
      </c>
      <c r="F6" s="41">
        <f t="shared" ref="F6:F11" si="0">SUM(D6:E6)</f>
        <v>88053552.00999999</v>
      </c>
    </row>
    <row r="7" spans="1:16" x14ac:dyDescent="0.25">
      <c r="A7" s="6" t="s">
        <v>1</v>
      </c>
      <c r="B7" s="7">
        <f>SUM(B8:B10)</f>
        <v>81735658.790000007</v>
      </c>
      <c r="D7" s="38">
        <f>B7-E7</f>
        <v>26339926.38000001</v>
      </c>
      <c r="E7" s="42">
        <v>55395732.409999996</v>
      </c>
      <c r="F7" s="41">
        <f t="shared" si="0"/>
        <v>81735658.790000007</v>
      </c>
      <c r="I7" s="45" t="s">
        <v>68</v>
      </c>
      <c r="J7" s="45"/>
      <c r="K7" s="45"/>
      <c r="L7" s="45"/>
      <c r="M7" s="45"/>
      <c r="N7" s="45"/>
      <c r="O7" s="45"/>
      <c r="P7" s="45"/>
    </row>
    <row r="8" spans="1:16" x14ac:dyDescent="0.25">
      <c r="A8" s="12" t="s">
        <v>32</v>
      </c>
      <c r="B8" s="16">
        <v>244716.14</v>
      </c>
      <c r="D8" s="23">
        <v>244716.16</v>
      </c>
      <c r="E8" s="23"/>
      <c r="F8" s="41">
        <f t="shared" si="0"/>
        <v>244716.16</v>
      </c>
    </row>
    <row r="9" spans="1:16" x14ac:dyDescent="0.25">
      <c r="A9" s="1" t="s">
        <v>33</v>
      </c>
      <c r="B9" s="5">
        <v>28341949.120000001</v>
      </c>
      <c r="D9" s="23">
        <v>24693916.25</v>
      </c>
      <c r="E9" s="23">
        <v>3648032.87</v>
      </c>
      <c r="F9" s="41">
        <f t="shared" si="0"/>
        <v>28341949.120000001</v>
      </c>
    </row>
    <row r="10" spans="1:16" x14ac:dyDescent="0.25">
      <c r="A10" s="1" t="s">
        <v>34</v>
      </c>
      <c r="B10" s="5">
        <v>53148993.530000001</v>
      </c>
      <c r="D10" s="23">
        <v>936560.4</v>
      </c>
      <c r="E10" s="46">
        <v>52212433.130000003</v>
      </c>
      <c r="F10" s="41">
        <f t="shared" si="0"/>
        <v>53148993.530000001</v>
      </c>
      <c r="I10" s="47" t="s">
        <v>69</v>
      </c>
      <c r="J10" s="47"/>
      <c r="K10" s="47"/>
      <c r="L10" s="47"/>
      <c r="M10" s="47"/>
    </row>
    <row r="11" spans="1:16" ht="15.75" thickBot="1" x14ac:dyDescent="0.3">
      <c r="A11" s="10" t="s">
        <v>53</v>
      </c>
      <c r="B11" s="11">
        <f>B4+B5-B7</f>
        <v>-16773972.100000001</v>
      </c>
      <c r="D11" s="38">
        <f>D4+D6-D7</f>
        <v>-20231337.020000007</v>
      </c>
      <c r="E11" s="38">
        <f>E4+E6-E7</f>
        <v>3457364.9200000018</v>
      </c>
      <c r="F11" s="41">
        <f t="shared" si="0"/>
        <v>-16773972.100000005</v>
      </c>
    </row>
    <row r="12" spans="1:16" x14ac:dyDescent="0.25">
      <c r="E12" s="21"/>
    </row>
  </sheetData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Přehled fondů CELKEM</vt:lpstr>
      <vt:lpstr>F. odměn</vt:lpstr>
      <vt:lpstr>F. sociální</vt:lpstr>
      <vt:lpstr>F. stipendijní</vt:lpstr>
      <vt:lpstr>FÚUP</vt:lpstr>
      <vt:lpstr>FPP</vt:lpstr>
      <vt:lpstr>FPP HV</vt:lpstr>
      <vt:lpstr>FRIM</vt:lpstr>
      <vt:lpstr>FRIM z FPP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2020-03-09T09:55:53Z</cp:lastPrinted>
  <dcterms:created xsi:type="dcterms:W3CDTF">2019-02-14T09:30:39Z</dcterms:created>
  <dcterms:modified xsi:type="dcterms:W3CDTF">2020-04-27T05:55:43Z</dcterms:modified>
</cp:coreProperties>
</file>