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Home\kanoval\záloha\TAJEMNÍK\Rozpočty\2021\PřF\PŘÍPRAVA\INVESTICE\"/>
    </mc:Choice>
  </mc:AlternateContent>
  <bookViews>
    <workbookView xWindow="0" yWindow="0" windowWidth="28800" windowHeight="12000" tabRatio="989" activeTab="3"/>
  </bookViews>
  <sheets>
    <sheet name="Plán investic 2021 celkem  " sheetId="1" r:id="rId1"/>
    <sheet name="Fakulta - budovy" sheetId="2" r:id="rId2"/>
    <sheet name="Fakulta - vybavení" sheetId="3" r:id="rId3"/>
    <sheet name="Katedry PřF - přístroje" sheetId="4" r:id="rId4"/>
  </sheets>
  <definedNames>
    <definedName name="_xlnm.Print_Area" localSheetId="1">'Fakulta - budovy'!$A$1:$J$3</definedName>
    <definedName name="_xlnm.Print_Area" localSheetId="2">'Fakulta - vybavení'!$A$1:$E$18</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F42" i="2" l="1"/>
  <c r="F40" i="2"/>
  <c r="E6" i="1" l="1"/>
  <c r="E9" i="1" s="1"/>
  <c r="F14" i="2" l="1"/>
  <c r="D46" i="4" l="1"/>
  <c r="C5" i="1" s="1"/>
  <c r="D16" i="3"/>
  <c r="C7" i="1" s="1"/>
  <c r="C6" i="1" l="1"/>
  <c r="D12" i="1" s="1"/>
  <c r="D11" i="1"/>
  <c r="C8" i="1" l="1"/>
</calcChain>
</file>

<file path=xl/comments1.xml><?xml version="1.0" encoding="utf-8"?>
<comments xmlns="http://schemas.openxmlformats.org/spreadsheetml/2006/main">
  <authors>
    <author>Ing. Lenka Káňová</author>
  </authors>
  <commentList>
    <comment ref="G10" authorId="0" shapeId="0">
      <text>
        <r>
          <rPr>
            <b/>
            <sz val="9"/>
            <color indexed="81"/>
            <rFont val="Tahoma"/>
            <family val="2"/>
            <charset val="238"/>
          </rPr>
          <t>Ing. Lenka Káňová:</t>
        </r>
        <r>
          <rPr>
            <sz val="9"/>
            <color indexed="81"/>
            <rFont val="Tahoma"/>
            <family val="2"/>
            <charset val="238"/>
          </rPr>
          <t xml:space="preserve">
M. Karták zreviduje požadavky na navýšení</t>
        </r>
      </text>
    </comment>
  </commentList>
</comments>
</file>

<file path=xl/sharedStrings.xml><?xml version="1.0" encoding="utf-8"?>
<sst xmlns="http://schemas.openxmlformats.org/spreadsheetml/2006/main" count="242" uniqueCount="220">
  <si>
    <t>Pracoviště PřF</t>
  </si>
  <si>
    <t>ČERPÁNÍ INVESTIC - schválený plán</t>
  </si>
  <si>
    <t>Poznámka</t>
  </si>
  <si>
    <t>Zdroj financování</t>
  </si>
  <si>
    <t>Schválený plán</t>
  </si>
  <si>
    <t>Katedry a pracoviště PřF</t>
  </si>
  <si>
    <t>Rozvoj - stavby, stavební úpravy,mimořádné opravy velkého rozsahu</t>
  </si>
  <si>
    <t>Děkanát - vybavení včetně Pevnosti poznání</t>
  </si>
  <si>
    <t>Celkem plán čerpání investic:</t>
  </si>
  <si>
    <t>Z toho:</t>
  </si>
  <si>
    <t>katedry</t>
  </si>
  <si>
    <t>děkanát (celofakultní výdaje)</t>
  </si>
  <si>
    <t>Plán stavebně-investičních akcí 2021 (tis. Kč)</t>
  </si>
  <si>
    <t>Název</t>
  </si>
  <si>
    <t>Plán 2021 (vč. DPH)</t>
  </si>
  <si>
    <t>Demolice objektu vrátnice Holice, zhotovení dočasné stavby vrátnice</t>
  </si>
  <si>
    <t>Oprava a výměna  parapetů a atiky budovy 47 - pojistná událost</t>
  </si>
  <si>
    <t>TZ - Doplnění elektronické kontroly vstupu v objektu 53</t>
  </si>
  <si>
    <t>Technické zhodnocení - doplnění elektronické kontroly vstupu v objektu 53</t>
  </si>
  <si>
    <t>STAVEBNĚ INVESTIČNÍ AKCE HOLICE CELKEM</t>
  </si>
  <si>
    <t>Projektová dokumentace - ostatní</t>
  </si>
  <si>
    <t>Rozšíření administrativního zázemí budovy Pevnost poznání</t>
  </si>
  <si>
    <t>CELKEM</t>
  </si>
  <si>
    <t>Plán investičních akcí 2021 - vybavení  (tis. Kč)</t>
  </si>
  <si>
    <t>INVESTICE</t>
  </si>
  <si>
    <t>Název</t>
  </si>
  <si>
    <t>Náhrada průtokového sterilizátoru v budově F2</t>
  </si>
  <si>
    <t>Vybavení skladu regálovým systémem</t>
  </si>
  <si>
    <t>Interiér nové vrátnice</t>
  </si>
  <si>
    <t>3740 - PP</t>
  </si>
  <si>
    <t>Plán investic kateder a pracovišť PřF 2021 (tis. Kč)</t>
  </si>
  <si>
    <t>kód</t>
  </si>
  <si>
    <t>katedra</t>
  </si>
  <si>
    <t>Mat. analýza a apl. mat.</t>
  </si>
  <si>
    <t>Neplánují žádné investice na 2021</t>
  </si>
  <si>
    <t>Algebra a geometrie</t>
  </si>
  <si>
    <t>Informatika</t>
  </si>
  <si>
    <t>FRIM</t>
  </si>
  <si>
    <t>Experimentální fyzika</t>
  </si>
  <si>
    <t>Objektiv (243), trhací zařízení (335), NEON kit (61), gravitační váhy (103), médiová stěna (195)</t>
  </si>
  <si>
    <t>FRIM/FPP</t>
  </si>
  <si>
    <t>Optika</t>
  </si>
  <si>
    <t>Společná laboratoř</t>
  </si>
  <si>
    <t>Laserový zesilovač – převeden z r. 2020 (9 075), CMOS kamera (109), servis systémů Coherent (1 210), Intenzifikovaná sCMOS kamera (2 178), kryogenní pumpa (1 210), potenciostat (1 210), spin coating systém (182), osciloskop (424), notebook (49), filtrační jednotka (73), širokosprekt. zdroj  (121), magnetrony (291), optické stoly (726), Doplnění chlazení do lab. (511), výměna digestoře (106), oprava nebo výměna klimatizece (73), úprava stávajícího chladícího systému v lab. (218)</t>
  </si>
  <si>
    <t>Biofyzika</t>
  </si>
  <si>
    <t>Anorganická chemie</t>
  </si>
  <si>
    <t>Fyzikální chemie</t>
  </si>
  <si>
    <t>Analytická chemie</t>
  </si>
  <si>
    <t>Organická chemie</t>
  </si>
  <si>
    <t>Lyofilizátor (242)</t>
  </si>
  <si>
    <t>Biochemie</t>
  </si>
  <si>
    <t>FRIM/FRIM</t>
  </si>
  <si>
    <t>Botanika</t>
  </si>
  <si>
    <t>Laminární box (190), hlubokomrazící box (240)</t>
  </si>
  <si>
    <t>FRIM/FPP, FPP HV</t>
  </si>
  <si>
    <t>Laboratoř růstových regulátorů</t>
  </si>
  <si>
    <t>Lasery (3 230), MicroScan (1 385), autokláv (259), electroporator (89), NanoDrop (318), centriguga (198), FytoScope (692), koncetrátor (207), thermocycler (185)</t>
  </si>
  <si>
    <t>Zoologie a antropologie</t>
  </si>
  <si>
    <t>Ekologie a životní prostředí</t>
  </si>
  <si>
    <t>Osobní automobil (500), zařízení pro výrobu ultračisté vody (50), lab.mlýn (295)</t>
  </si>
  <si>
    <t>Buněčná biologie a genetika</t>
  </si>
  <si>
    <t>Nábytek do laboratoří, pracoven a sem.místnosti (1 000)</t>
  </si>
  <si>
    <t>Experimentální biologie</t>
  </si>
  <si>
    <t>Chromatografický systém (733)</t>
  </si>
  <si>
    <t>Chemická biologie</t>
  </si>
  <si>
    <t>Odparka (350), magnetické míchadlo (150)</t>
  </si>
  <si>
    <t>Geografie</t>
  </si>
  <si>
    <t>Mob. ultraz. Anemometr a kompatibilní řídící jednotka (200)</t>
  </si>
  <si>
    <t>FPP</t>
  </si>
  <si>
    <t>Geologie</t>
  </si>
  <si>
    <t>Instalace modulu MASH (150), počítače do učebny (200)</t>
  </si>
  <si>
    <t>Geoinformatika</t>
  </si>
  <si>
    <t>Rozvojová studia</t>
  </si>
  <si>
    <t>CRH - Řídící úsek</t>
  </si>
  <si>
    <t>Proteinová biochemie a proteomika</t>
  </si>
  <si>
    <t>Bioenergetika rostlin</t>
  </si>
  <si>
    <t>Rostlinné biotechnologie</t>
  </si>
  <si>
    <t>Buněčná a vývojová biologie rostlin</t>
  </si>
  <si>
    <t>Centrální laboratoře a podpora výzkumu</t>
  </si>
  <si>
    <t>RCPTM - vedení</t>
  </si>
  <si>
    <t>RCPTM - oxidy</t>
  </si>
  <si>
    <t>RCPTM - uhlík</t>
  </si>
  <si>
    <t>RCPTM - komplexy</t>
  </si>
  <si>
    <t>RCPTM - optika</t>
  </si>
  <si>
    <t>RCPTM - Bio-Med</t>
  </si>
  <si>
    <t>RCPTM - analýza</t>
  </si>
  <si>
    <t>RCPTM - environmental</t>
  </si>
  <si>
    <t>RCPTM - Elektrochemie</t>
  </si>
  <si>
    <t>Výpočetní klastr (1 815), diskové pole (484), měřící přístroj velikosti částic (1 452), foto-video technika (121)</t>
  </si>
  <si>
    <t>FRIM, FPP, kap.30</t>
  </si>
  <si>
    <r>
      <rPr>
        <sz val="11"/>
        <color rgb="FFC00000"/>
        <rFont val="Calibri"/>
        <family val="2"/>
        <charset val="238"/>
      </rPr>
      <t>Lyfilizátor – převedeno z r. 2020 (348)</t>
    </r>
    <r>
      <rPr>
        <sz val="11"/>
        <color rgb="FF000000"/>
        <rFont val="Calibri"/>
        <family val="2"/>
        <charset val="238"/>
      </rPr>
      <t>, chlazená centrifuga (151), homogenizátor (97), PCR cyclér (90), real-time PCR (700)</t>
    </r>
  </si>
  <si>
    <t>Výměna pořárních dveří (557), úprava kuchyňky (303)</t>
  </si>
  <si>
    <t>Chladící systém pro monokrystalový RTG difraktometr (1 000)</t>
  </si>
  <si>
    <t>Stereomikroskop Leica M205C ( 670), Camera Leica Flexacam C1 (97)</t>
  </si>
  <si>
    <r>
      <t xml:space="preserve">FRIM -  1 600; FPP – 4 628;  kap.30 -  1 500; </t>
    </r>
    <r>
      <rPr>
        <b/>
        <sz val="11"/>
        <color rgb="FF00B050"/>
        <rFont val="Calibri"/>
        <family val="2"/>
        <charset val="238"/>
      </rPr>
      <t>dotace 300</t>
    </r>
  </si>
  <si>
    <r>
      <t>Opt.mikroskop (1 000), iontová past ( 2 200), objektiv (100 +</t>
    </r>
    <r>
      <rPr>
        <b/>
        <sz val="11"/>
        <color rgb="FF00B050"/>
        <rFont val="Calibri"/>
        <family val="2"/>
        <charset val="238"/>
      </rPr>
      <t>300 dotace</t>
    </r>
    <r>
      <rPr>
        <sz val="11"/>
        <rFont val="Calibri"/>
        <family val="2"/>
        <charset val="238"/>
      </rPr>
      <t xml:space="preserve">), iontová pumpa (130),  lampa (400), sCMOS (450), modulátor světla (450), detektory (600), detekční moduly (300), výpočetní server (200), laser (230), elektrooptické modulátory (200), mikro.objektivy (200), evaluační desky (120), kalibrovaný zdroj (100), opt.krystal (80), mechanické držáky (100), opt. mřížka (100), </t>
    </r>
    <r>
      <rPr>
        <sz val="11"/>
        <color rgb="FFC00000"/>
        <rFont val="Calibri"/>
        <family val="2"/>
        <charset val="238"/>
      </rPr>
      <t>lineární posuvy (300), braggovské filtry(315), audiovizuální technika (154) – převedeno z r. 2020</t>
    </r>
  </si>
  <si>
    <r>
      <rPr>
        <b/>
        <sz val="11"/>
        <color rgb="FF00B050"/>
        <rFont val="Calibri"/>
        <family val="2"/>
        <charset val="238"/>
      </rPr>
      <t xml:space="preserve">95%ERDF, 5%dofin. </t>
    </r>
    <r>
      <rPr>
        <sz val="11"/>
        <rFont val="Calibri"/>
        <family val="2"/>
        <charset val="238"/>
      </rPr>
      <t xml:space="preserve">, FRIM
</t>
    </r>
  </si>
  <si>
    <t>Osobní automobil Citroen Berlingo Shine MPV</t>
  </si>
  <si>
    <t xml:space="preserve">Pro areál Holice - náhrada vozidla Fiat Punto </t>
  </si>
  <si>
    <r>
      <t xml:space="preserve">Výuková rotační odparka (107), centrifuga (106), zařízení pro iontovou chromatografii (967) - </t>
    </r>
    <r>
      <rPr>
        <b/>
        <sz val="11"/>
        <color rgb="FF00B050"/>
        <rFont val="Calibri"/>
        <family val="2"/>
        <charset val="238"/>
      </rPr>
      <t>95 % ERDF, 5%dofin + vl. zdroje (410)</t>
    </r>
  </si>
  <si>
    <t>Zařízení pro zajištění gastroprovozu</t>
  </si>
  <si>
    <t>Lednice, kávovar, chladící vitrína atd.</t>
  </si>
  <si>
    <t>Rekonstrukce vstupu objektu 17. listopadu 710/50</t>
  </si>
  <si>
    <t>Vybudování technické infrastruktury pro server v objektu 17. listopadu 710/50</t>
  </si>
  <si>
    <t>Výměna zkorodovaného potrubí v objektu 17. listopadu 710/50</t>
  </si>
  <si>
    <t>Vypracování projektových dokumentací pro nakládání dešťovými vodami</t>
  </si>
  <si>
    <t>Výměna oken - Botanická zahrada</t>
  </si>
  <si>
    <t xml:space="preserve">Architektonická studie objektu Karlov pod Pradědem </t>
  </si>
  <si>
    <t>Úprava systému odtahu z chemických skladů</t>
  </si>
  <si>
    <t>Doplnění osoušečů rukou</t>
  </si>
  <si>
    <t>Technická opatření pro nakládání s dešťovými vodami - objekt 17. listopadu 1192/12 - Envelopa</t>
  </si>
  <si>
    <t>Mortalita ptactva</t>
  </si>
  <si>
    <t xml:space="preserve">Doplnění systému parkování v podzemních garážích </t>
  </si>
  <si>
    <t>ITI OA projekty</t>
  </si>
  <si>
    <t>Rezerva</t>
  </si>
  <si>
    <t>Jedná se o rekonstrukci stávajícího hlavního vstupu do objektu 17. listopadu 50. Rekonstrukce stávajícího vstupu je vyvolaná stavem konstrukce, která je na konci své životnosti. Stavební úpravy nemění dosavadní využití objektu. Rekonstrukce hlavního vstupu spočívá v nahrazení nevyhovující konstrukce za novou, respektující půdorysný tvar, výšky a směry napojení na stávající komunikační linie. Návrh zachovává zastřešení schodiště. Vertikální plošina pro osoby se sníženou schopností pohybu je začleněna do kompozice vstupu. Nosná konstrukce je navržena ze železobetonu, nosné subtilní sloupy jsou ocelové kruhového průřezu. V prostoru venkovního vstupu je navrženo nové osvětlení a prvky pro ovládání vertikální plošiny. Navržené zábradlí kopíruje tvar konstrukce. Dále se předpokládá oprava přístupových cest a doplnění městského mobiliáře. Do celkových nákladů jsou započítány výkony autorského dohledu a technického dozoru. Předpokládaná doba plnění je 05-10/2021.</t>
  </si>
  <si>
    <t>Stávající chlazení serveru je nedostačující, současně je přes server zajištěn přístup do další místnosti. V rámci vybudování technické infrastruktury budou provedeny stavební práce vedoucí k propojení místností a dále bude doplněno chlazení pro server se 100% zálohou.</t>
  </si>
  <si>
    <t>Důvodem k výměně potrubí teplé a studené vody je jejich nevyhovují stav (zkorodovaná pozinkovaná potrubí, která vykazují značnou poruchovost) a současně je sledován výskyt bakterie Legionella. Některá potrubí teplé vody budou zrušena/ zaslepena (zejména v kancelářích). Zároveň bude provedena výměna svislých kanalizačních potrubí (původní ze 70. let 20 století). Ve větším rozsahu bude provedena rekonstrukce sociálních zařízení v 1.NP a 2.NP (výměna sanitárních zařízení, obkladů, doplnění bezkontaktních vodovodních baterií a automatických splachovačů pisoárů), důvodem je častá poruchovost stávajících zařízení, dále bude doplněno odvětrání z místností. Předpokládaný termín plnění je 05-09/2021.</t>
  </si>
  <si>
    <t>Vypracování technických studií proveditelnosti pro variantní řešení nakládání se srážkovými vodami z objektu 17. listopadu 710/50 a 17. listopadu 1154/50a a ze zpevněných ploch v rámci areálu (atrium objektu a přilehlé parkoviště). Přednostně bude ověřena možnost vsakování do podzemního prostředí nebo v povrchových průlezích. V nákladech je uvažován hydrogeologický průzkum a geodetické zaměření oblasti. Na základě studií bude vybráno nejhodnější řešení. Následně budou vypracovány projektové dokumentace pro územní rozhodnutí a stavební povolení. Je uvažováno, že náklady budou uplatňovány zpětně v rámci projektu OPŽP nebo ITI OA.</t>
  </si>
  <si>
    <t>V rámci stávajícího objektu botanické zahrady budou vyměněna okna. Stávající okna netěsnění a některá nelze užívat.</t>
  </si>
  <si>
    <t>Jedná se o vypracování architektonické studie rekonstrukce rekreační chaty PřF UP v Karlově pod Pradědem, st. 71/2, k.ú. Karlov pod Pradědem. Součástí studie je navržení dispoziční úpravy (3 varianty) stávajícího rekreačního objektu pro zvýšení komfortu ubytovaných a vytvoření apartmánového bydlení s vlastním hygienickým, resp. kuchyňských zázemím. Studie byla objednána v r. 2020 - OBJ č. 4599002202 ze dne 30. 9. 2020.</t>
  </si>
  <si>
    <t xml:space="preserve">Pokračování z r. 2020. Chemické sklady P1.09 a P1.010 jsou i při zvýšeném odvětrání (druhý stupeň otáček ventilátoru) provětrané nedostatečně. Důvodem je nejenom špatná regulace požadovaného průtoku (v rámci množství skladů, které jsou napojeny na odvětrání nelze regulovat na požadované hodnoty) a také nedostatečná kapacita odsávacího ventilátoru. 
Stávající ventilátor, který nyní zajišťuje odtah ze skladů, bude sklady nově provětrávat trvale požadovanou dvojnásobnou výměnou vzduchu. Jedná se o sklady m. č. P1.011, P1.012, P1.013, P1.014, P1.015a, P1.016, P1.017, P1.018. 
Požadavek na zvýšené odvětrání skladů P1.010 a P1.019 budou plnit dva nově dodané odvodní ventilátory, které budou zajišťovat minimálně desetinásobnou výměnu vzduchu za hodinu. Veškerá zařízení budou do výbušného prostředí. Nová potrubí budou procházet instalační šachtou až na střechu objektu a budou vyrobena z plastu.
V souvislosti s navýšení odváděného vzduchu bude nutné zajistit i posílení výkonu vzduchotechniky. </t>
  </si>
  <si>
    <t>Doplnění osoušečů rukou do ostatních pater objektu (jedná se o 2. - 4.NP).</t>
  </si>
  <si>
    <t>V rámci dalších opatření proti úhynům ptáků na prosklených plochách PřF UP v Olomouci dojde k deinstalaci reflexních folií (cca 665 tis. Kč s DPH) a doplnění části polepu do míst, která byla určena Moravským ornitologickým spolkem doporučena (cca 158 tis. Kč).</t>
  </si>
  <si>
    <t xml:space="preserve">Doplnění systému signalizace volných parkovacích míst v podzemních garážích (světelná signalizace nad parkovacím místem, obrazovka s počtem volných míst u vjezdu do podzemních garáží) vč. napojení na přístupový systém. </t>
  </si>
  <si>
    <t>Vpracování dokumentací, kterou souvisí s technickým provozem. Jedná o vypracování dokumentací a studií, které budou vázány na dalších investiční celky v budoucnu.</t>
  </si>
  <si>
    <t xml:space="preserve">Příprava projektů Integrované územní investice (ITI OA) za PřF, které se zabývají realizací rozvoje metropolitních oblastí. Jedná se o vypracování dokumentací souvisejících s modrozelenou infrastrukturou, revitalizace veřejných prostor (např. doplnění veřejně přístupných teras v 1.NP objektu Envelopa), řešení statické dopravy v areálu Envelopa, zlepšení mikroklimatu v objektu Pevnosti Poznání, doplnění městského mobiliáře aj. </t>
  </si>
  <si>
    <t>Doplnění chlazení do laboratoří - SLO</t>
  </si>
  <si>
    <t>Výměna digestoře - SLO</t>
  </si>
  <si>
    <t>Výměna klimatizace - SLO</t>
  </si>
  <si>
    <t>Úpravy stávajícího chladícího sytému v laboratoři č.144, fáze II</t>
  </si>
  <si>
    <t>Výměna požárních dveří - KMI</t>
  </si>
  <si>
    <t>Úprava kuchyňky - KMI</t>
  </si>
  <si>
    <t>Doplnění odtahu laboratoře 3.068 - KFC</t>
  </si>
  <si>
    <t>Doplnění vestavěné skříně - AFC</t>
  </si>
  <si>
    <t>Doplnění elektroinstalace - KGI</t>
  </si>
  <si>
    <t xml:space="preserve">Jedná se o doplnění chlazení do místností  č. 3.15, 4.10, 4.11, 4.12. Vypracování dokumentace (chlazení, elektroinstalace, stavební práce, ZTI...). Důvodem je značné přehřívání místností  v letním období a současně je požadavek na teplotní stabilitu prostor. </t>
  </si>
  <si>
    <t xml:space="preserve">V rámci realizace bude demontáž stávajícího odvětrácího systému digestoře, který je v havarijním stavu. Následně bude doplněno nové odvětrání digestoře dle projektové dokumentace. </t>
  </si>
  <si>
    <t>Výměna vnitřní i vnější jednotky klimatizace místnosti 1.09</t>
  </si>
  <si>
    <t>Fáze I provedena ve 2020, podle výsledku testování fáze I v prvním pololetí 2021 bude případně upraveno řešení fáze II</t>
  </si>
  <si>
    <t>Jedná se o výměnu ovládání protipožárních dveří mezi katedrami KMI a KMA. Důvodem je požadavek na uzamčení prostor KMI. Nově budou dveře napojena na elektronickou požární signalizaci a na přístupový systém (čtečka karet).</t>
  </si>
  <si>
    <t>Bude proveden nový návrh kuchyňky v prostorách katedry. Následně proběhne realizace.</t>
  </si>
  <si>
    <t>Do laboratoře m.č. 3.068 bude nově instalovaná skříň na uskladnění oxidu uhelnatého a vodíku. Stávající mobilní odtah, který je zaústěn do potrubí odtahu z digestoře, je nevyhovující. Potrubí bude demontováno a zaslepeno až k digestoři. Nově bude instalován plastový ventilátor v provedení do výbušného prostředí umístěný na střeše objektu. Zařízení bude zajišťovat trvalé odvětrání skříňky, část vzduchu se bude odvádět přímo ze skříňky, část z laboratoře nad skříňkou. Současně bude donáno zařízení na detekci plynů. Vše bude napojeno na řídcicí systém budovy a elektronickou požární ochranu.</t>
  </si>
  <si>
    <t xml:space="preserve">Do místnosti 3.051 doplnění nové vestavěné skříně. </t>
  </si>
  <si>
    <t>Doplnění elektroinstalce do počítačové učebny</t>
  </si>
  <si>
    <t>ENVELOPA</t>
  </si>
  <si>
    <t>Skladovací kontejner - líh</t>
  </si>
  <si>
    <t xml:space="preserve">Tiskárna </t>
  </si>
  <si>
    <t>Ploter</t>
  </si>
  <si>
    <t>Skladovací kontejner pro hořlaviny s požární odolností, který tvoří samostatný požární úsek. Objem pro skladování hořlavin, zejména lihu je cca 1m3. Stávající sklad hořlavin a lihu má nedostačenou kapacitu a dochází k porušování požárně bezpečnostních předpisů.</t>
  </si>
  <si>
    <t>Laserová barevná tiskárna pro formáty A3 pro potřeby SB - Envelopa.</t>
  </si>
  <si>
    <t>Velkoformátová inkoustová tiskárna pro potřeby SB a OVV.</t>
  </si>
  <si>
    <t>STAVEBNĚ-INVESTIČNÍ AKCE ENVELOPA - CELKEM</t>
  </si>
  <si>
    <t>Doplnění vybavení interiéru v přízemí budovy 47</t>
  </si>
  <si>
    <t xml:space="preserve">Převod ze schváleného plánu investic roku 2019 a 2020. Pojišťovna poskytla zálohu pojistného plnění ve výši 4.000.000 Kč. V lednu 2021 zahájila pojišťovna úkony ke stanovení částky pojistného plnění. Dle posledních informací pravděpodobně nebude plnění ve výši 100% hodnoty investice. Z předběžné opatrnosti je tedy provedena oprava částky vlastních zdrojů z 0 na 5,6 mil.Kč. Stav k 11.1.2021: hodnocení veřejné zakázky, předpokládaná hodnota investice 9,6 mil. Kč.(původní hodnota investice schválené v r. 2019 byla 9 mil. Kč, z vlastních zdrojů 0 Kč) </t>
  </si>
  <si>
    <t>Vybavení skladu regálovým systémem - regálové sestavy a doplnění stávajících sestav. Předpokládaný odhad nákladů. Přesun z roku 2020, ve kterém byla investice schválena. Investice nebyla v roce 2020 realizována.</t>
  </si>
  <si>
    <t>Vybavení interiéru nové vrátnice včetně informačních panelů. Předpokládaný odhad nákladů. Přesun z roku 2020, ve kterém byla investice schválena. Investice nebyla realizována z důvodu zpoždení výstavby nové vrátnice.</t>
  </si>
  <si>
    <t>Doplnění interiérového vybavení v nově rekonstruované části 1.NP budovy 47, jedná se o nábytek v prostoru před bistrem a dopracování interiéru v nice pro prodejní automaty.</t>
  </si>
  <si>
    <t>Akustická opatření v učebnách budovy 47</t>
  </si>
  <si>
    <t xml:space="preserve">Rekonstrukce areálových komunikací vč. technické infrastruktury - Holice - část mezi budovami 47, 53 a energocentrem </t>
  </si>
  <si>
    <t>TZ - Náhrada stávajícího SW BMS (Building Management Systém) Siemens Desigo Insight V.5 za nový SW BMS Siemens Desigo CC</t>
  </si>
  <si>
    <t>TZ - Doplnění sekčních vrat do objektu energocentra</t>
  </si>
  <si>
    <t>Projekční práce - dovybavení energocentra areálu</t>
  </si>
  <si>
    <t xml:space="preserve">Přesun ze schváleného plánu investic roku 2020. Stav: realizace posunuta na jaro 2021. Oprava poškozeného oplechování parapetů výškové části budovy 47 a oplechování atiky na střeše objektu. Očekávaná celková hodnota akce 396 tis. Kč. Doplatek 376 tis. Kč od pojišťovny. </t>
  </si>
  <si>
    <t>Technické zhodnocení - budova TR. Doplnění sekčních vrat do energocentra areálu pro zlepšení klimatu před povětrnostními vlivy.</t>
  </si>
  <si>
    <t xml:space="preserve">Zhotovení projektové dokumentace pro vybavení energocentra areálu novým dieselagregátem a zdrojem nepřerušovaného napájení, úpravy elektroinstalace rozvodny včetně návrhu nové kompenzace jalového výkonu, návrh monitoringu energocentra, provedení analýzy. </t>
  </si>
  <si>
    <t>HOLICE</t>
  </si>
  <si>
    <t>1.</t>
  </si>
  <si>
    <t>2.</t>
  </si>
  <si>
    <t>3.</t>
  </si>
  <si>
    <t>4.</t>
  </si>
  <si>
    <t>5.</t>
  </si>
  <si>
    <t>6.</t>
  </si>
  <si>
    <t>7.</t>
  </si>
  <si>
    <t>8.</t>
  </si>
  <si>
    <t>10.</t>
  </si>
  <si>
    <t>11.</t>
  </si>
  <si>
    <t>12.</t>
  </si>
  <si>
    <t>13.</t>
  </si>
  <si>
    <t>14.</t>
  </si>
  <si>
    <t>15.</t>
  </si>
  <si>
    <t>16.</t>
  </si>
  <si>
    <t>17.</t>
  </si>
  <si>
    <t>18.</t>
  </si>
  <si>
    <t>19.</t>
  </si>
  <si>
    <t>20.</t>
  </si>
  <si>
    <t>21.</t>
  </si>
  <si>
    <t>22.</t>
  </si>
  <si>
    <t>23.</t>
  </si>
  <si>
    <t>24.</t>
  </si>
  <si>
    <t>25.</t>
  </si>
  <si>
    <t>26.</t>
  </si>
  <si>
    <t>27.</t>
  </si>
  <si>
    <t>28.</t>
  </si>
  <si>
    <t>29.</t>
  </si>
  <si>
    <t>30.</t>
  </si>
  <si>
    <t>31.</t>
  </si>
  <si>
    <t>32.</t>
  </si>
  <si>
    <t>33.</t>
  </si>
  <si>
    <r>
      <t xml:space="preserve">PŮVODNÍ AKUSTIKA SE NEZMĚNILA, ALE VZHLEDEM K VÝRAZNÉMU ZLEPŠENÍ AKUSTIKY V REKONSTRUOVANÝCH ČÁSTECH MAJÍ UŽIVATELÉ POCIT, ŽE SE STAV ZHORŠIL. PROJEKT VŮBEC NEŘEŠIL. Na základě zkušenosti provozu původních učeben (místnosti č. 1.10, 1.39 až 1.41) v zimním semestru 2020/2021 bylo vyučujícími konstatováno, že je potřeba provést dodatečná stavební opatření na zlepšení akustistických parametrů stavby. Dle odborného posudku jsou plánované náklady cca 0,6 -0,75 mil Kč bez DPH. Konkrétní částka na opatření bude vycházet z detailního řešení vybraného uchazeče.  </t>
    </r>
    <r>
      <rPr>
        <b/>
        <sz val="11"/>
        <color rgb="FFFF0000"/>
        <rFont val="Calibri"/>
        <family val="2"/>
        <charset val="238"/>
      </rPr>
      <t>MAXIMÁLNÍ ROZPOČET PRO PLNÉ ŘEŠENÍ PROBLÉMU. MOŽNÉ ROZDĚLIT NA JEDNOTLIVÉ MÍSTNOSTI, RESP. REALIZOVAT POČÁSTECH A VYHODNOTIT. PROJEDNÁNO S OVZ - LZE REALIZOVAT.</t>
    </r>
  </si>
  <si>
    <t>Plán 2020</t>
  </si>
  <si>
    <t>Čerpání 2020</t>
  </si>
  <si>
    <t>Navýšení</t>
  </si>
  <si>
    <t>Novostavba vstupního objektu botanické zahrady</t>
  </si>
  <si>
    <t>Navazující investice na vypracovanou projektovou dokumentaci z r. 2020. Předmětem projektu je provedení technických opatření pro hospodaření se srážkovou vodou ze střechy budovy Přírodovědecké fakulty UP v Olomouci.
V současné době je dešťová voda svedena do jednotného kanalizačního systému města Olomouce. Toto řešení je z pohledu současných podmínek, které kladou důraz na oblast ochrany životního prostředí a současně finanční úspory, je již nevyhovující. Využitím tohoto řešení vznikají nadbytečné náklady, kterou hrazeny fakultou. 
V současné době je připravována žádost o přidělení podpory na realizaci z Operačního programu Životního prostředí, výzva č. 144. Předpoklad podání žádosti 01/2020. Spolufinancování je 15% ze způsobilých nákladů. Celková částka spolufinancování bude upřesněna v průběhu 01/2021.
Realizace je rozdělena na dvě etapy , přičmž každá etapa se skládá ze dvou částí. Celkové investiční náklady jsou odhadovány cca 15 mil. Kč vč. DPH. Pro rok 2021 jsou uvažovány náklady ve výši 6.250 tis. Kč bez DPH.</t>
  </si>
  <si>
    <t>Výměna switchů, příslušenství a UPS</t>
  </si>
  <si>
    <t>Zajištění výměny IT infrastruktury v objektu 17. listopadu 1192/12 - Envelopa. Jedná se o výměnu switchů v místnostech serverů, všechny nově pořizované switche budou mít připojení 10GB vč příslušenství, současně bude provedena výměna UPS a bude dodán nový redundantní hlavní switch do hlavního sereveru.  
Důvodem pro výměnu IT infrastruktury je častá poruchovost jednotlivých switchů, která je způsobena stářím (až 13let). Doplnění redundantního hlavního switche je vyžadováno s ohledem na zajištění provozu vnitřní sítě v objektu v případě poruchy stávajícího hlavního switche</t>
  </si>
  <si>
    <t>Navazující investice na vypracovanou studii z r. 2020. V r. 2021 bude vypracovaná proejtková dokumentace pro stavební povolení a zahájena realizace stavby včetně dokumentace pro realizaci stavby - výstavbu nové solitérní stavby těsně při uliční čáře mimo sbírkové oblasti, kde je problém jak s připojením na infrastrukturu vlastněnou Flórou Olomouc, tak uvažovaným záborem staveniště, který by mohl mít neagtivní vliv na vzrostlou prvky sbírkové zeleně.</t>
  </si>
  <si>
    <t>Plán investic a mimořádných oprav 2021 (tis. Kč)</t>
  </si>
  <si>
    <t>BOTANICKÁ ZAHRADA</t>
  </si>
  <si>
    <r>
      <t xml:space="preserve">Přesun ze schváleného plánu investic roku 2019. Stav: realizace posunuta a navrženo rozšíření z důvodů návazností dalších akcí v areálu -jedná se o rozšíření rekonstrukce komunikací a technické infrastruktury  v areálu v nevyhovujícím provozně-technickém stavu, které se nachází v prostoru mezi nově modernizovanými budovami 47 a 53 a rovněž navazuje na dostavbu energocentra a nově po dohodě s vedoucím ORV RUP je dohodnuto pro r.2020 pokračovat v rekonstrukci komunikaci i podél vrátnice až k vjezdové bráně. Vzhledem k tomu, že při realizaci modernizace budov a jejich přístaveb v rámci projektů OP VVV dojde k zásahu do stávajících komunikací a sítí, je efektivní dokončit jejich finální rekonstrukci do nové podoby, navazující na celkovou koncepci v areálu a I. etapu rekonstrukce komunikací.   Celkové náklady na r.2020 obnášejí i již zasmluvněné částky na stavební práce a služby tzv. Stavby 3 realizované v rámci stavebních prací na akci Modernizace objektu č.47, na kterou rozšíření navazuje.
AKTUALIZACE ROZPOČTU: </t>
    </r>
    <r>
      <rPr>
        <b/>
        <sz val="11"/>
        <color rgb="FFFF0000"/>
        <rFont val="Calibri"/>
        <family val="2"/>
        <charset val="238"/>
      </rPr>
      <t>PŮVODNÍ ROZPOČET (2020) 8.150 tis. Kč, SKUTEČNÉ ČERPÁNÍ (2020) 2.660 tis. Kč; NOVÝ CELKOVÝ ROZPOČET AKCE 8.560 tis. Kč - pro r. 2021 5.900 tis. Kč</t>
    </r>
    <r>
      <rPr>
        <sz val="11"/>
        <color rgb="FF000000"/>
        <rFont val="Calibri"/>
        <family val="2"/>
        <charset val="238"/>
      </rPr>
      <t xml:space="preserve">.                                                                                                                                                                                                                                                          Stav: plně je dokončena komunikace mezi modernizovanými budovami 47 a 53, realizovaná s dokončením objektu č.47; rekonstrukce komunikace podél prostoru bývalé vrátnice navazující na dokončenou pěší zónou u objektů 47 a 53 je od 01/2021 ve stavu předčasného užívání pro pěší, nedokončená pojízdná vrstva asfaltového úseku u brány areálu bude dokončena během 04/2021. Vzhledem k nadále se zhoršujícímu stavu (prolamování desek a po deštích nemožnost průchodu kalužemi) u panelové komunikace při parku, která byla po dobu rekonstrukce komunikací v pěší centrální zónu intenzivně využívána včetně nájezdu na přilehlé velkokapacitní areálové parkoviště, v současnosti probíhá revize a doplnění projektové dokumentace, aby úsek podél parku a skleníků při objektu č.53 byl plně provozuschopný, včetně doplnění venkovního osvětlení u nové komunikace a parku. Součástí prací je zpevnění povrchu parkovacích ploch při pěší zóně u brány, které budou dány zpět o užívání během 04-05/2021. Součástí akce je vybavení prostoru před objektem 47 mobiliářem - lavičky, odpadkové koše, stojany na kola a vybavení prostoru před plánovanou vrátnicí přístřeškem. Doplnění prostoru před vrátnicí o novou závoru.                                                                                                                                                                           </t>
    </r>
    <r>
      <rPr>
        <b/>
        <sz val="11"/>
        <color rgb="FFFF0000"/>
        <rFont val="Calibri"/>
        <family val="2"/>
        <charset val="238"/>
      </rPr>
      <t>Aktualizace nákladů (bez DPH):
- revize PD 200 tis Kč
- pro r.2021 jsou výdaje na dokončení stavby komunikace před bránou: AF PROSTAVBY cca 435 tis. Kč (jedná se o částku za dokončení akce vztažně k r. 2021), stavba komunikace u energocentra, skleníku a parku cca 2,8 mil Kč; oprava panelové komunikace 100 tis, oprava parkovací plochy 50 tis, mobiliář u budovy 47 cca 245 tis.Kč, mobiliář přístřešek vrátnice cca 685 tis.Kč, závora včetně souvisící elektroinstalací 120 tis. Kč, doplnění VO cca 250 tis. Kč.
Uvažovaný rozpočet pro r.2021 činí tedy 4.885 tis. Kč vč. DPH</t>
    </r>
  </si>
  <si>
    <r>
      <t xml:space="preserve">Jedná se o dokončení přípravy území pro výstavbu nové vrátnice místo budovy dožilé. Akce bude provedena v 02-04/2020, aby nebránila navazující akci rozšíření rekonstrukce areálových komunikací. Součástí plánované akce je nově i zhotovení dočasné stavby nové vrátnice s ohledem na vymezení tělesa komunikací, stav vrátnice původní a nároky na znovuobnovenou obslužnost touto centrální vstupní komunikací areálu. Dočasná stavba vrátnice bude tvořena modulovým kontejnerovým systémem s plánovaným využitím cca 10 let, po té bude využita pro zázemí zahradníků (přesun v rámci areálu).
AKTUALIZACE ROZPOČTU: </t>
    </r>
    <r>
      <rPr>
        <b/>
        <sz val="11"/>
        <color rgb="FFFF0000"/>
        <rFont val="Calibri"/>
        <family val="2"/>
        <charset val="238"/>
      </rPr>
      <t xml:space="preserve">PŮVODNÍ ROZPOČET (2020) 3.000 tis. Kč; SKUTEČNÉ ČERPÁNÍ (2020) 620 tis. Kč; NAVÝŠENÍ (2021) + 220 tis. Kč; NOVÝ CELKOVÝ ROZPOČET AKCE 3.220 tis. Kč.                                                                                                                                                                                                                                                                                                  </t>
    </r>
    <r>
      <rPr>
        <sz val="11"/>
        <color rgb="FF000000"/>
        <rFont val="Calibri"/>
        <family val="2"/>
        <charset val="238"/>
      </rPr>
      <t xml:space="preserve"> </t>
    </r>
    <r>
      <rPr>
        <b/>
        <sz val="11"/>
        <color rgb="FFFF0000"/>
        <rFont val="Calibri"/>
        <family val="2"/>
        <charset val="238"/>
      </rPr>
      <t>AKTUALIZACE:
Přesun ze schváleného plánu investic roku 2020. Stav: demolice starého objektu provedena, připraveny zpevněné plochy a na zpřesněné řešení dopřipravován projekt nové stavby. Realizace bude dokončena v průběhu roku 2021.</t>
    </r>
  </si>
  <si>
    <t>Pokračování z r. 2020. Vytvoření kancelářských prostor a zázemí pro pracovníky Centra popularizace na PřF UP vzhledem k rozšiřujícím se aktivitám a provozu Pevnosti poznání, v kontextu možností po skončení udržitelnosti projektu OP VaVPi v roce 2021. Odahované náklady se skládají z dokončení projektových dokumentací, stavebních prací, dodávky interiérového vybavení, autorských dozorů a výkonu technického dozoru investora. V rámci realizace bude částečně opravena dlažba v 1.NP v protoru před expezicí histori. Důvodem pro zajištění opravy je ovlivnění konstrukce požárních dveří, které nelze používat.</t>
  </si>
  <si>
    <t>34.</t>
  </si>
  <si>
    <t>35.</t>
  </si>
  <si>
    <t>Rezerva je určena k čerpání investičních finančních prostředků - opravy investičního charakteru.</t>
  </si>
  <si>
    <r>
      <t>Technické zhodnocení - budovy F2, G, H - náhrada stávajícího softwaru BMS z důvodů ukončení podpory, nemožnosti jeho upgrade, rozšíření spravovaných zařízení. Stávající systém nelze bezpečně provozovat, některé části systému nejsou provozovány z důvodu nemožnosti SW obnovy. Stávající systém nelze provozovat na virtualnim serveru. Náhradou za nový SW bude plně integrován do infrastruktury areálu a bude splňovat požadavky kybernetické bezpečnosti. Součástí je balík licencí, přesun vizualizace, úpravy a doplnění. Předpokládá se dojednání kontraktní slevy z cen licencí u zahraničního zastoupení Siemens.</t>
    </r>
    <r>
      <rPr>
        <b/>
        <sz val="11"/>
        <color rgb="FFFF0000"/>
        <rFont val="Calibri"/>
        <family val="2"/>
        <charset val="238"/>
      </rPr>
      <t xml:space="preserve"> </t>
    </r>
    <r>
      <rPr>
        <sz val="11"/>
        <rFont val="Calibri"/>
        <family val="2"/>
        <charset val="238"/>
      </rPr>
      <t xml:space="preserve">Životnost 10-20 let. </t>
    </r>
    <r>
      <rPr>
        <b/>
        <sz val="11"/>
        <color rgb="FFFF0000"/>
        <rFont val="Calibri"/>
        <family val="2"/>
        <charset val="238"/>
      </rPr>
      <t xml:space="preserve">Hodnota investice uvedena bez slevy. </t>
    </r>
  </si>
  <si>
    <t>INV KATEDER - ENVELOPA</t>
  </si>
  <si>
    <t>Elektronový mikroskop (5.800 tis. Kč bez DPH)</t>
  </si>
  <si>
    <t>kapit. 30, FRIM, FPP střediska 3702; - v případě převedení majetku po vzniku CATRIN do VŠÚ bude provedeno finanční vyrovnání (CATRIN x PřF) tak, aby finanční zdroje vynaložené na pořízení přístroje byly plně hrazeny ze zdrojů CATRIN, a to převodem ve prospěch PřF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</si>
</sst>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Kč&quot;_-;\-* #,##0.00\ &quot;Kč&quot;_-;_-* &quot;-&quot;??\ &quot;Kč&quot;_-;_-@_-"/>
    <numFmt numFmtId="164" formatCode="_-* #,##0.00,_K_č_-;\-* #,##0.00,_K_č_-;_-* \-??\ _K_č_-;_-@_-"/>
    <numFmt numFmtId="165" formatCode="#,##0,&quot;Kč&quot;"/>
    <numFmt numFmtId="166" formatCode="#,##0.00,&quot;Kč&quot;"/>
  </numFmts>
  <fonts count="25" x14ac:knownFonts="1">
    <font>
      <sz val="11"/>
      <color rgb="FF000000"/>
      <name val="Calibri"/>
      <family val="2"/>
      <charset val="238"/>
    </font>
    <font>
      <sz val="11"/>
      <color theme="1"/>
      <name val="Calibri"/>
      <family val="2"/>
      <charset val="238"/>
      <scheme val="minor"/>
    </font>
    <font>
      <sz val="10"/>
      <name val="Arial"/>
      <family val="2"/>
      <charset val="238"/>
    </font>
    <font>
      <b/>
      <sz val="14"/>
      <color rgb="FF000000"/>
      <name val="Calibri"/>
      <family val="2"/>
      <charset val="238"/>
    </font>
    <font>
      <b/>
      <sz val="24"/>
      <color rgb="FF000000"/>
      <name val="Calibri"/>
      <family val="2"/>
      <charset val="238"/>
    </font>
    <font>
      <b/>
      <sz val="12"/>
      <color rgb="FF000000"/>
      <name val="Calibri"/>
      <family val="2"/>
      <charset val="238"/>
    </font>
    <font>
      <b/>
      <sz val="11"/>
      <color rgb="FF000000"/>
      <name val="Calibri"/>
      <family val="2"/>
      <charset val="238"/>
    </font>
    <font>
      <sz val="10"/>
      <name val="Arial CE"/>
      <family val="2"/>
      <charset val="238"/>
    </font>
    <font>
      <sz val="11"/>
      <name val="Calibri"/>
      <family val="2"/>
      <charset val="238"/>
    </font>
    <font>
      <sz val="11"/>
      <color rgb="FFFF0000"/>
      <name val="Calibri"/>
      <family val="2"/>
      <charset val="238"/>
    </font>
    <font>
      <b/>
      <sz val="12"/>
      <color rgb="FFFF0000"/>
      <name val="Calibri"/>
      <family val="2"/>
      <charset val="238"/>
    </font>
    <font>
      <b/>
      <sz val="11"/>
      <name val="Calibri"/>
      <family val="2"/>
      <charset val="238"/>
    </font>
    <font>
      <b/>
      <u/>
      <sz val="11"/>
      <color rgb="FF000000"/>
      <name val="Calibri"/>
      <family val="2"/>
      <charset val="238"/>
    </font>
    <font>
      <b/>
      <sz val="11"/>
      <color rgb="FF00B050"/>
      <name val="Calibri"/>
      <family val="2"/>
      <charset val="238"/>
    </font>
    <font>
      <b/>
      <sz val="16"/>
      <name val="Calibri"/>
      <family val="2"/>
      <charset val="238"/>
    </font>
    <font>
      <b/>
      <sz val="16"/>
      <color rgb="FF000000"/>
      <name val="Calibri"/>
      <family val="2"/>
      <charset val="238"/>
    </font>
    <font>
      <sz val="11"/>
      <color rgb="FF111111"/>
      <name val="Calibri"/>
      <family val="2"/>
      <charset val="238"/>
    </font>
    <font>
      <sz val="11"/>
      <color rgb="FF00B0F0"/>
      <name val="Calibri"/>
      <family val="2"/>
      <charset val="238"/>
    </font>
    <font>
      <sz val="11"/>
      <color rgb="FF000000"/>
      <name val="Calibri"/>
      <family val="2"/>
      <charset val="238"/>
    </font>
    <font>
      <sz val="11"/>
      <color rgb="FFC00000"/>
      <name val="Calibri"/>
      <family val="2"/>
      <charset val="238"/>
    </font>
    <font>
      <b/>
      <sz val="10"/>
      <name val="Arial"/>
      <family val="2"/>
      <charset val="238"/>
    </font>
    <font>
      <b/>
      <sz val="11"/>
      <color rgb="FFFF0000"/>
      <name val="Calibri"/>
      <family val="2"/>
      <charset val="238"/>
    </font>
    <font>
      <sz val="9"/>
      <color indexed="81"/>
      <name val="Tahoma"/>
      <family val="2"/>
      <charset val="238"/>
    </font>
    <font>
      <b/>
      <sz val="9"/>
      <color indexed="81"/>
      <name val="Tahoma"/>
      <family val="2"/>
      <charset val="238"/>
    </font>
    <font>
      <sz val="11"/>
      <name val="Calibri"/>
      <family val="2"/>
      <charset val="238"/>
      <scheme val="minor"/>
    </font>
  </fonts>
  <fills count="8">
    <fill>
      <patternFill patternType="none"/>
    </fill>
    <fill>
      <patternFill patternType="gray125"/>
    </fill>
    <fill>
      <patternFill patternType="solid">
        <fgColor rgb="FFC6D9F1"/>
        <bgColor rgb="FFD9D9D9"/>
      </patternFill>
    </fill>
    <fill>
      <patternFill patternType="solid">
        <fgColor rgb="FFD9D9D9"/>
        <bgColor rgb="FFD7E4BD"/>
      </patternFill>
    </fill>
    <fill>
      <patternFill patternType="solid">
        <fgColor rgb="FFFF0000"/>
        <bgColor rgb="FF993300"/>
      </patternFill>
    </fill>
    <fill>
      <patternFill patternType="solid">
        <fgColor rgb="FF92D050"/>
        <bgColor rgb="FF808000"/>
      </patternFill>
    </fill>
    <fill>
      <patternFill patternType="solid">
        <fgColor rgb="FF92D050"/>
        <bgColor indexed="64"/>
      </patternFill>
    </fill>
    <fill>
      <patternFill patternType="solid">
        <fgColor rgb="FFFFFF00"/>
        <bgColor indexed="64"/>
      </patternFill>
    </fill>
  </fills>
  <borders count="46">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style="thin">
        <color auto="1"/>
      </left>
      <right style="thin">
        <color auto="1"/>
      </right>
      <top style="thin">
        <color auto="1"/>
      </top>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diagonal/>
    </border>
    <border>
      <left/>
      <right style="thin">
        <color auto="1"/>
      </right>
      <top style="medium">
        <color auto="1"/>
      </top>
      <bottom/>
      <diagonal/>
    </border>
    <border>
      <left/>
      <right style="thin">
        <color auto="1"/>
      </right>
      <top/>
      <bottom style="medium">
        <color auto="1"/>
      </bottom>
      <diagonal/>
    </border>
    <border>
      <left style="medium">
        <color auto="1"/>
      </left>
      <right/>
      <top/>
      <bottom style="medium">
        <color auto="1"/>
      </bottom>
      <diagonal/>
    </border>
    <border>
      <left/>
      <right/>
      <top style="thin">
        <color auto="1"/>
      </top>
      <bottom/>
      <diagonal/>
    </border>
    <border>
      <left style="thin">
        <color indexed="64"/>
      </left>
      <right/>
      <top style="thin">
        <color indexed="64"/>
      </top>
      <bottom style="medium">
        <color indexed="64"/>
      </bottom>
      <diagonal/>
    </border>
    <border>
      <left style="medium">
        <color auto="1"/>
      </left>
      <right style="thin">
        <color auto="1"/>
      </right>
      <top style="medium">
        <color auto="1"/>
      </top>
      <bottom/>
      <diagonal/>
    </border>
    <border>
      <left style="thin">
        <color auto="1"/>
      </left>
      <right style="medium">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right style="medium">
        <color auto="1"/>
      </right>
      <top style="thin">
        <color auto="1"/>
      </top>
      <bottom style="double">
        <color indexed="64"/>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indexed="64"/>
      </left>
      <right style="thin">
        <color auto="1"/>
      </right>
      <top style="thin">
        <color auto="1"/>
      </top>
      <bottom style="double">
        <color indexed="64"/>
      </bottom>
      <diagonal/>
    </border>
  </borders>
  <cellStyleXfs count="3">
    <xf numFmtId="0" fontId="0" fillId="0" borderId="0"/>
    <xf numFmtId="164" fontId="18" fillId="0" borderId="0" applyBorder="0" applyProtection="0"/>
    <xf numFmtId="44" fontId="2" fillId="0" borderId="0" applyBorder="0" applyAlignment="0" applyProtection="0"/>
  </cellStyleXfs>
  <cellXfs count="231">
    <xf numFmtId="0" fontId="0" fillId="0" borderId="0" xfId="0"/>
    <xf numFmtId="164" fontId="0" fillId="0" borderId="0" xfId="1" applyFont="1"/>
    <xf numFmtId="0" fontId="3" fillId="0" borderId="0" xfId="0" applyFont="1"/>
    <xf numFmtId="0" fontId="4" fillId="0" borderId="0" xfId="0" applyFont="1"/>
    <xf numFmtId="165" fontId="0" fillId="0" borderId="0" xfId="1" applyNumberFormat="1" applyFont="1" applyBorder="1" applyAlignment="1" applyProtection="1"/>
    <xf numFmtId="0" fontId="7" fillId="0" borderId="4" xfId="0" applyFont="1" applyBorder="1"/>
    <xf numFmtId="3" fontId="0" fillId="0" borderId="5" xfId="1" applyNumberFormat="1" applyFont="1" applyBorder="1" applyAlignment="1" applyProtection="1"/>
    <xf numFmtId="166" fontId="0" fillId="0" borderId="5" xfId="0" applyNumberFormat="1" applyBorder="1"/>
    <xf numFmtId="0" fontId="0" fillId="0" borderId="7" xfId="0" applyFont="1" applyBorder="1"/>
    <xf numFmtId="3" fontId="8" fillId="0" borderId="8" xfId="1" applyNumberFormat="1" applyFont="1" applyBorder="1" applyAlignment="1" applyProtection="1"/>
    <xf numFmtId="166" fontId="9" fillId="0" borderId="8" xfId="0" applyNumberFormat="1" applyFont="1" applyBorder="1"/>
    <xf numFmtId="0" fontId="0" fillId="0" borderId="9" xfId="0" applyBorder="1"/>
    <xf numFmtId="0" fontId="0" fillId="0" borderId="10" xfId="0" applyFont="1" applyBorder="1" applyAlignment="1">
      <alignment vertical="top"/>
    </xf>
    <xf numFmtId="3" fontId="8" fillId="0" borderId="11" xfId="1" applyNumberFormat="1" applyFont="1" applyBorder="1" applyAlignment="1" applyProtection="1">
      <alignment vertical="top"/>
    </xf>
    <xf numFmtId="166" fontId="9" fillId="0" borderId="11" xfId="0" applyNumberFormat="1" applyFont="1" applyBorder="1"/>
    <xf numFmtId="0" fontId="5" fillId="0" borderId="0" xfId="0" applyFont="1" applyBorder="1" applyAlignment="1"/>
    <xf numFmtId="3" fontId="6" fillId="0" borderId="0" xfId="0" applyNumberFormat="1" applyFont="1"/>
    <xf numFmtId="3" fontId="0" fillId="0" borderId="0" xfId="1" applyNumberFormat="1" applyFont="1" applyBorder="1" applyAlignment="1" applyProtection="1"/>
    <xf numFmtId="0" fontId="5" fillId="3" borderId="13" xfId="0" applyFont="1" applyFill="1" applyBorder="1" applyAlignment="1">
      <alignment horizontal="left"/>
    </xf>
    <xf numFmtId="3" fontId="10" fillId="3" borderId="14" xfId="1" applyNumberFormat="1" applyFont="1" applyFill="1" applyBorder="1" applyAlignment="1" applyProtection="1"/>
    <xf numFmtId="0" fontId="0" fillId="0" borderId="0" xfId="0"/>
    <xf numFmtId="3" fontId="10" fillId="0" borderId="0" xfId="1" applyNumberFormat="1" applyFont="1" applyBorder="1" applyAlignment="1" applyProtection="1"/>
    <xf numFmtId="0" fontId="0" fillId="0" borderId="0" xfId="0" applyBorder="1"/>
    <xf numFmtId="0" fontId="6" fillId="0" borderId="0" xfId="0" applyFont="1" applyBorder="1"/>
    <xf numFmtId="0" fontId="11" fillId="0" borderId="0" xfId="0" applyFont="1" applyBorder="1"/>
    <xf numFmtId="0" fontId="12" fillId="0" borderId="0" xfId="0" applyFont="1"/>
    <xf numFmtId="0" fontId="11" fillId="0" borderId="0" xfId="0" applyFont="1"/>
    <xf numFmtId="166" fontId="13" fillId="0" borderId="0" xfId="0" applyNumberFormat="1" applyFont="1" applyAlignment="1">
      <alignment horizontal="right" wrapText="1"/>
    </xf>
    <xf numFmtId="165" fontId="6" fillId="0" borderId="0" xfId="0" applyNumberFormat="1" applyFont="1" applyAlignment="1">
      <alignment horizontal="left"/>
    </xf>
    <xf numFmtId="1" fontId="0" fillId="0" borderId="0" xfId="0" applyNumberFormat="1"/>
    <xf numFmtId="0" fontId="3" fillId="0" borderId="1" xfId="0" applyFont="1" applyBorder="1"/>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 fontId="8" fillId="0" borderId="4" xfId="0" applyNumberFormat="1" applyFont="1" applyBorder="1" applyAlignment="1">
      <alignment vertical="top"/>
    </xf>
    <xf numFmtId="0" fontId="8" fillId="0" borderId="5" xfId="0" applyFont="1" applyBorder="1" applyAlignment="1">
      <alignment horizontal="left" vertical="top" wrapText="1"/>
    </xf>
    <xf numFmtId="3" fontId="8" fillId="0" borderId="5" xfId="0" applyNumberFormat="1" applyFont="1" applyBorder="1" applyAlignment="1">
      <alignment horizontal="right" vertical="top" wrapText="1"/>
    </xf>
    <xf numFmtId="0" fontId="0" fillId="0" borderId="0" xfId="0" applyFont="1" applyAlignment="1">
      <alignment horizontal="left"/>
    </xf>
    <xf numFmtId="1" fontId="8" fillId="0" borderId="15" xfId="0" applyNumberFormat="1" applyFont="1" applyBorder="1" applyAlignment="1">
      <alignment vertical="top"/>
    </xf>
    <xf numFmtId="0" fontId="8" fillId="0" borderId="16" xfId="0" applyFont="1" applyBorder="1" applyAlignment="1">
      <alignment horizontal="left" vertical="top" wrapText="1"/>
    </xf>
    <xf numFmtId="3" fontId="0" fillId="0" borderId="16" xfId="0" applyNumberFormat="1" applyFont="1" applyBorder="1" applyAlignment="1">
      <alignment horizontal="right" vertical="top"/>
    </xf>
    <xf numFmtId="0" fontId="8" fillId="0" borderId="7" xfId="0" applyFont="1" applyBorder="1" applyAlignment="1">
      <alignment vertical="top"/>
    </xf>
    <xf numFmtId="0" fontId="8" fillId="0" borderId="8" xfId="0" applyFont="1" applyBorder="1" applyAlignment="1">
      <alignment vertical="top" wrapText="1"/>
    </xf>
    <xf numFmtId="3" fontId="0" fillId="0" borderId="8" xfId="0" applyNumberFormat="1" applyFont="1" applyBorder="1" applyAlignment="1">
      <alignment horizontal="right" vertical="top"/>
    </xf>
    <xf numFmtId="0" fontId="8" fillId="0" borderId="16" xfId="0" applyFont="1" applyBorder="1" applyAlignment="1">
      <alignment vertical="top" wrapText="1"/>
    </xf>
    <xf numFmtId="0" fontId="8" fillId="0" borderId="18" xfId="0" applyFont="1" applyBorder="1" applyAlignment="1">
      <alignment vertical="top" wrapText="1"/>
    </xf>
    <xf numFmtId="1" fontId="8" fillId="0" borderId="7" xfId="0" applyNumberFormat="1" applyFont="1" applyBorder="1" applyAlignment="1">
      <alignment vertical="top"/>
    </xf>
    <xf numFmtId="0" fontId="0" fillId="0" borderId="6" xfId="0" applyFont="1" applyBorder="1" applyAlignment="1">
      <alignment vertical="top" wrapText="1"/>
    </xf>
    <xf numFmtId="0" fontId="0" fillId="0" borderId="9" xfId="0" applyFont="1" applyBorder="1" applyAlignment="1">
      <alignment vertical="top" wrapText="1"/>
    </xf>
    <xf numFmtId="0" fontId="0" fillId="0" borderId="8" xfId="0" applyFont="1" applyBorder="1" applyAlignment="1">
      <alignment horizontal="left" vertical="center" wrapText="1"/>
    </xf>
    <xf numFmtId="0" fontId="0" fillId="0" borderId="9" xfId="0" applyFont="1" applyBorder="1" applyAlignment="1">
      <alignment wrapText="1"/>
    </xf>
    <xf numFmtId="3" fontId="8" fillId="0" borderId="22" xfId="0" applyNumberFormat="1" applyFont="1" applyBorder="1" applyAlignment="1">
      <alignment horizontal="right" vertical="top"/>
    </xf>
    <xf numFmtId="0" fontId="0" fillId="0" borderId="9" xfId="0" applyFont="1" applyBorder="1" applyAlignment="1">
      <alignment horizontal="left" vertical="center" wrapText="1"/>
    </xf>
    <xf numFmtId="3" fontId="0" fillId="0" borderId="22" xfId="0" applyNumberFormat="1" applyFont="1" applyBorder="1" applyAlignment="1">
      <alignment horizontal="right" vertical="top"/>
    </xf>
    <xf numFmtId="3" fontId="0" fillId="0" borderId="8" xfId="0" applyNumberFormat="1" applyBorder="1" applyAlignment="1">
      <alignment horizontal="right" vertical="center"/>
    </xf>
    <xf numFmtId="3" fontId="0" fillId="0" borderId="18" xfId="0" applyNumberFormat="1" applyBorder="1" applyAlignment="1">
      <alignment horizontal="right" vertical="center"/>
    </xf>
    <xf numFmtId="0" fontId="14" fillId="4" borderId="13" xfId="0" applyFont="1" applyFill="1" applyBorder="1" applyAlignment="1">
      <alignment horizontal="left" vertical="top"/>
    </xf>
    <xf numFmtId="0" fontId="14" fillId="4" borderId="23" xfId="0" applyFont="1" applyFill="1" applyBorder="1" applyAlignment="1">
      <alignment horizontal="left" vertical="top"/>
    </xf>
    <xf numFmtId="3" fontId="15" fillId="4" borderId="2" xfId="0" applyNumberFormat="1" applyFont="1" applyFill="1" applyBorder="1" applyAlignment="1">
      <alignment horizontal="right" vertical="top"/>
    </xf>
    <xf numFmtId="0" fontId="15" fillId="4" borderId="3" xfId="0" applyFont="1" applyFill="1" applyBorder="1" applyAlignment="1">
      <alignment vertical="top"/>
    </xf>
    <xf numFmtId="0" fontId="0" fillId="0" borderId="0" xfId="0" applyBorder="1" applyAlignment="1">
      <alignment vertical="top"/>
    </xf>
    <xf numFmtId="0" fontId="6" fillId="0" borderId="0" xfId="0" applyFont="1"/>
    <xf numFmtId="0" fontId="3" fillId="0" borderId="23" xfId="0" applyFont="1" applyBorder="1"/>
    <xf numFmtId="1" fontId="8" fillId="0" borderId="5" xfId="0" applyNumberFormat="1" applyFont="1" applyBorder="1" applyAlignment="1">
      <alignment horizontal="left" vertical="top"/>
    </xf>
    <xf numFmtId="0" fontId="0" fillId="0" borderId="0" xfId="0" applyAlignment="1">
      <alignment vertical="top"/>
    </xf>
    <xf numFmtId="1" fontId="8" fillId="0" borderId="8" xfId="0" applyNumberFormat="1" applyFont="1" applyBorder="1" applyAlignment="1">
      <alignment horizontal="left" vertical="top"/>
    </xf>
    <xf numFmtId="0" fontId="0" fillId="0" borderId="8" xfId="0" applyFont="1" applyBorder="1" applyAlignment="1">
      <alignment vertical="top"/>
    </xf>
    <xf numFmtId="3" fontId="0" fillId="0" borderId="8" xfId="0" applyNumberFormat="1" applyBorder="1" applyAlignment="1">
      <alignment vertical="top"/>
    </xf>
    <xf numFmtId="0" fontId="0" fillId="0" borderId="9" xfId="0" applyFont="1" applyBorder="1" applyAlignment="1">
      <alignment vertical="top"/>
    </xf>
    <xf numFmtId="0" fontId="0" fillId="0" borderId="0" xfId="0" applyAlignment="1">
      <alignment vertical="top"/>
    </xf>
    <xf numFmtId="3" fontId="15" fillId="4" borderId="11" xfId="0" applyNumberFormat="1" applyFont="1" applyFill="1" applyBorder="1" applyAlignment="1">
      <alignment horizontal="right" vertical="top"/>
    </xf>
    <xf numFmtId="3" fontId="15" fillId="4" borderId="12" xfId="0" applyNumberFormat="1" applyFont="1" applyFill="1" applyBorder="1" applyAlignment="1">
      <alignment horizontal="right" vertical="top"/>
    </xf>
    <xf numFmtId="0" fontId="7" fillId="2" borderId="28" xfId="0" applyFont="1" applyFill="1" applyBorder="1" applyAlignment="1">
      <alignment horizontal="center"/>
    </xf>
    <xf numFmtId="3" fontId="0" fillId="0" borderId="8" xfId="1" applyNumberFormat="1" applyFont="1" applyBorder="1" applyAlignment="1" applyProtection="1"/>
    <xf numFmtId="166" fontId="0" fillId="0" borderId="16" xfId="0" applyNumberFormat="1" applyFont="1" applyBorder="1" applyAlignment="1">
      <alignment wrapText="1"/>
    </xf>
    <xf numFmtId="166" fontId="0" fillId="0" borderId="8" xfId="0" applyNumberFormat="1" applyFont="1" applyBorder="1" applyAlignment="1">
      <alignment wrapText="1"/>
    </xf>
    <xf numFmtId="0" fontId="7" fillId="2" borderId="29" xfId="0" applyFont="1" applyFill="1" applyBorder="1" applyAlignment="1">
      <alignment horizontal="center"/>
    </xf>
    <xf numFmtId="3" fontId="0" fillId="0" borderId="18" xfId="1" applyNumberFormat="1" applyFont="1" applyBorder="1" applyAlignment="1" applyProtection="1"/>
    <xf numFmtId="166" fontId="0" fillId="0" borderId="11" xfId="0" applyNumberFormat="1" applyFont="1" applyBorder="1"/>
    <xf numFmtId="0" fontId="0" fillId="0" borderId="20" xfId="0" applyFont="1" applyBorder="1"/>
    <xf numFmtId="0" fontId="7" fillId="2" borderId="31" xfId="0" applyFont="1" applyFill="1" applyBorder="1" applyAlignment="1">
      <alignment horizontal="center"/>
    </xf>
    <xf numFmtId="3" fontId="0" fillId="0" borderId="16" xfId="1" applyNumberFormat="1" applyFont="1" applyBorder="1" applyAlignment="1" applyProtection="1">
      <alignment vertical="top"/>
    </xf>
    <xf numFmtId="0" fontId="0" fillId="0" borderId="19" xfId="0" applyFont="1" applyBorder="1"/>
    <xf numFmtId="0" fontId="7" fillId="2" borderId="28" xfId="0" applyFont="1" applyFill="1" applyBorder="1" applyAlignment="1">
      <alignment horizontal="center" vertical="top"/>
    </xf>
    <xf numFmtId="3" fontId="0" fillId="0" borderId="8" xfId="1" applyNumberFormat="1" applyFont="1" applyBorder="1" applyAlignment="1" applyProtection="1">
      <alignment vertical="top"/>
    </xf>
    <xf numFmtId="166" fontId="0" fillId="0" borderId="8" xfId="0" applyNumberFormat="1" applyFont="1" applyBorder="1" applyAlignment="1">
      <alignment vertical="top" wrapText="1"/>
    </xf>
    <xf numFmtId="0" fontId="8" fillId="0" borderId="9" xfId="0" applyFont="1" applyBorder="1" applyAlignment="1">
      <alignment vertical="top" wrapText="1"/>
    </xf>
    <xf numFmtId="166" fontId="0" fillId="0" borderId="8" xfId="0" applyNumberFormat="1" applyFont="1" applyBorder="1" applyAlignment="1">
      <alignment wrapText="1"/>
    </xf>
    <xf numFmtId="0" fontId="0" fillId="0" borderId="30" xfId="0" applyFont="1" applyBorder="1" applyAlignment="1">
      <alignment vertical="top"/>
    </xf>
    <xf numFmtId="3" fontId="0" fillId="0" borderId="18" xfId="1" applyNumberFormat="1" applyFont="1" applyBorder="1" applyAlignment="1" applyProtection="1">
      <alignment vertical="top"/>
    </xf>
    <xf numFmtId="166" fontId="0" fillId="0" borderId="18" xfId="0" applyNumberFormat="1" applyFont="1" applyBorder="1" applyAlignment="1">
      <alignment wrapText="1"/>
    </xf>
    <xf numFmtId="0" fontId="7" fillId="2" borderId="31" xfId="0" applyFont="1" applyFill="1" applyBorder="1" applyAlignment="1">
      <alignment horizontal="center" vertical="top"/>
    </xf>
    <xf numFmtId="0" fontId="0" fillId="0" borderId="24" xfId="0" applyFont="1" applyBorder="1" applyAlignment="1">
      <alignment vertical="top"/>
    </xf>
    <xf numFmtId="166" fontId="0" fillId="0" borderId="8" xfId="0" applyNumberFormat="1" applyFont="1" applyBorder="1" applyAlignment="1">
      <alignment vertical="top" wrapText="1"/>
    </xf>
    <xf numFmtId="0" fontId="8" fillId="0" borderId="9" xfId="0" applyFont="1" applyBorder="1" applyAlignment="1">
      <alignment vertical="top" wrapText="1"/>
    </xf>
    <xf numFmtId="0" fontId="0" fillId="0" borderId="9" xfId="0" applyFont="1" applyBorder="1"/>
    <xf numFmtId="166" fontId="0" fillId="0" borderId="11" xfId="0" applyNumberFormat="1" applyFont="1" applyBorder="1" applyAlignment="1">
      <alignment wrapText="1"/>
    </xf>
    <xf numFmtId="0" fontId="0" fillId="0" borderId="20" xfId="0" applyFont="1" applyBorder="1" applyAlignment="1">
      <alignment wrapText="1"/>
    </xf>
    <xf numFmtId="166" fontId="0" fillId="0" borderId="18" xfId="0" applyNumberFormat="1" applyFont="1" applyBorder="1" applyAlignment="1">
      <alignment wrapText="1"/>
    </xf>
    <xf numFmtId="166" fontId="0" fillId="0" borderId="16" xfId="0" applyNumberFormat="1" applyFont="1" applyBorder="1" applyAlignment="1">
      <alignment vertical="top" wrapText="1"/>
    </xf>
    <xf numFmtId="0" fontId="0" fillId="0" borderId="19" xfId="0" applyFont="1" applyBorder="1" applyAlignment="1">
      <alignment vertical="top" wrapText="1"/>
    </xf>
    <xf numFmtId="166" fontId="16" fillId="0" borderId="8" xfId="0" applyNumberFormat="1" applyFont="1" applyBorder="1" applyAlignment="1">
      <alignment wrapText="1"/>
    </xf>
    <xf numFmtId="166" fontId="0" fillId="0" borderId="8" xfId="0" applyNumberFormat="1" applyFont="1" applyBorder="1"/>
    <xf numFmtId="0" fontId="0" fillId="0" borderId="30" xfId="0" applyFont="1" applyBorder="1"/>
    <xf numFmtId="166" fontId="0" fillId="0" borderId="18" xfId="0" applyNumberFormat="1" applyFont="1" applyBorder="1"/>
    <xf numFmtId="0" fontId="0" fillId="0" borderId="20" xfId="0" applyFont="1" applyBorder="1"/>
    <xf numFmtId="0" fontId="0" fillId="0" borderId="32" xfId="0" applyFont="1" applyBorder="1"/>
    <xf numFmtId="3" fontId="0" fillId="0" borderId="16" xfId="1" applyNumberFormat="1" applyFont="1" applyBorder="1" applyAlignment="1" applyProtection="1"/>
    <xf numFmtId="0" fontId="0" fillId="0" borderId="19" xfId="0" applyBorder="1"/>
    <xf numFmtId="166" fontId="0" fillId="0" borderId="8" xfId="0" applyNumberFormat="1" applyFont="1" applyBorder="1"/>
    <xf numFmtId="0" fontId="0" fillId="0" borderId="24" xfId="0" applyFont="1" applyBorder="1"/>
    <xf numFmtId="3" fontId="8" fillId="0" borderId="8" xfId="1" applyNumberFormat="1" applyFont="1" applyBorder="1" applyAlignment="1" applyProtection="1">
      <alignment vertical="top"/>
    </xf>
    <xf numFmtId="0" fontId="7" fillId="2" borderId="33" xfId="0" applyFont="1" applyFill="1" applyBorder="1" applyAlignment="1">
      <alignment horizontal="center" vertical="top"/>
    </xf>
    <xf numFmtId="0" fontId="0" fillId="0" borderId="34" xfId="0" applyFont="1" applyBorder="1" applyAlignment="1">
      <alignment vertical="top"/>
    </xf>
    <xf numFmtId="3" fontId="0" fillId="0" borderId="5" xfId="1" applyNumberFormat="1" applyFont="1" applyBorder="1" applyAlignment="1" applyProtection="1">
      <alignment vertical="top"/>
    </xf>
    <xf numFmtId="166" fontId="0" fillId="0" borderId="5" xfId="0" applyNumberFormat="1" applyFont="1" applyBorder="1" applyAlignment="1">
      <alignment vertical="top"/>
    </xf>
    <xf numFmtId="0" fontId="0" fillId="0" borderId="6" xfId="0" applyFont="1" applyBorder="1" applyAlignment="1">
      <alignment wrapText="1"/>
    </xf>
    <xf numFmtId="166" fontId="0" fillId="0" borderId="16" xfId="0" applyNumberFormat="1" applyFont="1" applyBorder="1" applyAlignment="1">
      <alignment vertical="top" wrapText="1"/>
    </xf>
    <xf numFmtId="0" fontId="8" fillId="0" borderId="19" xfId="0" applyFont="1" applyBorder="1" applyAlignment="1">
      <alignment vertical="top" wrapText="1"/>
    </xf>
    <xf numFmtId="166" fontId="8" fillId="0" borderId="8" xfId="0" applyNumberFormat="1" applyFont="1" applyBorder="1" applyAlignment="1">
      <alignment wrapText="1"/>
    </xf>
    <xf numFmtId="0" fontId="8" fillId="0" borderId="9" xfId="0" applyFont="1" applyBorder="1" applyAlignment="1">
      <alignment wrapText="1"/>
    </xf>
    <xf numFmtId="166" fontId="17" fillId="0" borderId="8" xfId="0" applyNumberFormat="1" applyFont="1" applyBorder="1" applyAlignment="1">
      <alignment vertical="top" wrapText="1"/>
    </xf>
    <xf numFmtId="0" fontId="17" fillId="0" borderId="9" xfId="0" applyFont="1" applyBorder="1" applyAlignment="1">
      <alignment vertical="top" wrapText="1"/>
    </xf>
    <xf numFmtId="0" fontId="17" fillId="0" borderId="9" xfId="0" applyFont="1" applyBorder="1" applyAlignment="1">
      <alignment wrapText="1"/>
    </xf>
    <xf numFmtId="0" fontId="7" fillId="2" borderId="29" xfId="0" applyFont="1" applyFill="1" applyBorder="1" applyAlignment="1">
      <alignment horizontal="center" vertical="top"/>
    </xf>
    <xf numFmtId="166" fontId="17" fillId="0" borderId="18" xfId="0" applyNumberFormat="1" applyFont="1" applyBorder="1" applyAlignment="1">
      <alignment vertical="top" wrapText="1"/>
    </xf>
    <xf numFmtId="0" fontId="17" fillId="0" borderId="20" xfId="0" applyFont="1" applyBorder="1" applyAlignment="1">
      <alignment vertical="top" wrapText="1"/>
    </xf>
    <xf numFmtId="0" fontId="0" fillId="5" borderId="24" xfId="0" applyFont="1" applyFill="1" applyBorder="1"/>
    <xf numFmtId="0" fontId="0" fillId="6" borderId="24" xfId="0" applyFont="1" applyFill="1" applyBorder="1" applyAlignment="1">
      <alignment vertical="top"/>
    </xf>
    <xf numFmtId="0" fontId="0" fillId="6" borderId="32" xfId="0" applyFont="1" applyFill="1" applyBorder="1" applyAlignment="1">
      <alignment vertical="top"/>
    </xf>
    <xf numFmtId="0" fontId="0" fillId="6" borderId="30" xfId="0" applyFont="1" applyFill="1" applyBorder="1"/>
    <xf numFmtId="0" fontId="8" fillId="0" borderId="9" xfId="0" applyFont="1" applyFill="1" applyBorder="1" applyAlignment="1">
      <alignment vertical="top" wrapText="1"/>
    </xf>
    <xf numFmtId="166" fontId="8" fillId="0" borderId="8" xfId="0" applyNumberFormat="1" applyFont="1" applyBorder="1" applyAlignment="1">
      <alignment vertical="top" wrapText="1"/>
    </xf>
    <xf numFmtId="0" fontId="8" fillId="0" borderId="0" xfId="0" applyFont="1"/>
    <xf numFmtId="0" fontId="0" fillId="5" borderId="30" xfId="0" applyFont="1" applyFill="1" applyBorder="1"/>
    <xf numFmtId="0" fontId="0" fillId="5" borderId="32" xfId="0" applyFont="1" applyFill="1" applyBorder="1" applyAlignment="1">
      <alignment vertical="top"/>
    </xf>
    <xf numFmtId="0" fontId="16" fillId="5" borderId="24" xfId="0" applyFont="1" applyFill="1" applyBorder="1" applyAlignment="1">
      <alignment vertical="top"/>
    </xf>
    <xf numFmtId="0" fontId="0" fillId="5" borderId="24" xfId="0" applyFont="1" applyFill="1" applyBorder="1" applyAlignment="1">
      <alignment vertical="top"/>
    </xf>
    <xf numFmtId="0" fontId="0" fillId="5" borderId="30" xfId="0" applyFont="1" applyFill="1" applyBorder="1" applyAlignment="1">
      <alignment vertical="top"/>
    </xf>
    <xf numFmtId="0" fontId="0" fillId="0" borderId="30" xfId="0" applyFont="1" applyFill="1" applyBorder="1" applyAlignment="1">
      <alignment vertical="top"/>
    </xf>
    <xf numFmtId="0" fontId="8" fillId="0" borderId="9" xfId="0" applyFont="1" applyBorder="1"/>
    <xf numFmtId="3" fontId="0" fillId="0" borderId="8" xfId="1" applyNumberFormat="1" applyFont="1" applyBorder="1" applyAlignment="1" applyProtection="1">
      <alignment horizontal="right" vertical="top"/>
    </xf>
    <xf numFmtId="3" fontId="0" fillId="0" borderId="18" xfId="1" applyNumberFormat="1" applyFont="1" applyBorder="1" applyAlignment="1" applyProtection="1">
      <alignment horizontal="right" vertical="top"/>
    </xf>
    <xf numFmtId="3" fontId="0" fillId="0" borderId="16" xfId="1" applyNumberFormat="1" applyFont="1" applyBorder="1" applyAlignment="1" applyProtection="1">
      <alignment horizontal="right" vertical="top"/>
    </xf>
    <xf numFmtId="3" fontId="0" fillId="0" borderId="0" xfId="1" applyNumberFormat="1" applyFont="1"/>
    <xf numFmtId="3" fontId="20" fillId="0" borderId="0" xfId="2" applyNumberFormat="1" applyFont="1"/>
    <xf numFmtId="0" fontId="0" fillId="0" borderId="20" xfId="0" applyFont="1" applyBorder="1" applyAlignment="1">
      <alignment horizontal="left" vertical="center" wrapText="1"/>
    </xf>
    <xf numFmtId="0" fontId="14" fillId="4" borderId="36" xfId="0" applyFont="1" applyFill="1" applyBorder="1" applyAlignment="1">
      <alignment horizontal="left" vertical="top"/>
    </xf>
    <xf numFmtId="0" fontId="14" fillId="4" borderId="35" xfId="0" applyFont="1" applyFill="1" applyBorder="1" applyAlignment="1">
      <alignment horizontal="left" vertical="top"/>
    </xf>
    <xf numFmtId="0" fontId="15" fillId="4" borderId="12" xfId="0" applyFont="1" applyFill="1" applyBorder="1" applyAlignment="1">
      <alignment vertical="top"/>
    </xf>
    <xf numFmtId="0" fontId="21" fillId="0" borderId="0" xfId="0" applyFont="1"/>
    <xf numFmtId="0" fontId="0" fillId="0" borderId="9" xfId="0" applyBorder="1" applyAlignment="1">
      <alignment horizontal="left" vertical="center" wrapText="1"/>
    </xf>
    <xf numFmtId="0" fontId="0" fillId="0" borderId="20" xfId="0" applyBorder="1" applyAlignment="1">
      <alignment horizontal="left" vertical="center" wrapText="1"/>
    </xf>
    <xf numFmtId="0" fontId="8" fillId="0" borderId="6" xfId="0" applyFont="1" applyBorder="1" applyAlignment="1">
      <alignment horizontal="left" vertical="top" wrapText="1"/>
    </xf>
    <xf numFmtId="166" fontId="0" fillId="0" borderId="9" xfId="0" applyNumberFormat="1" applyFont="1" applyBorder="1" applyAlignment="1">
      <alignment vertical="top" wrapText="1"/>
    </xf>
    <xf numFmtId="1" fontId="8" fillId="0" borderId="17" xfId="0" applyNumberFormat="1" applyFont="1" applyBorder="1" applyAlignment="1">
      <alignment vertical="top"/>
    </xf>
    <xf numFmtId="0" fontId="0" fillId="0" borderId="20" xfId="0" applyFont="1" applyBorder="1" applyAlignment="1">
      <alignment vertical="top" wrapText="1"/>
    </xf>
    <xf numFmtId="0" fontId="0" fillId="0" borderId="8" xfId="0" applyFont="1" applyFill="1" applyBorder="1" applyAlignment="1">
      <alignment vertical="top" wrapText="1"/>
    </xf>
    <xf numFmtId="3" fontId="0" fillId="0" borderId="8" xfId="0" applyNumberFormat="1" applyFont="1" applyFill="1" applyBorder="1" applyAlignment="1">
      <alignment vertical="top"/>
    </xf>
    <xf numFmtId="0" fontId="0" fillId="0" borderId="8" xfId="0" applyFont="1" applyFill="1" applyBorder="1" applyAlignment="1">
      <alignment vertical="top"/>
    </xf>
    <xf numFmtId="3" fontId="0" fillId="0" borderId="8" xfId="0" applyNumberFormat="1" applyFill="1" applyBorder="1" applyAlignment="1">
      <alignment vertical="top"/>
    </xf>
    <xf numFmtId="1" fontId="8" fillId="0" borderId="5" xfId="0" applyNumberFormat="1" applyFont="1" applyFill="1" applyBorder="1" applyAlignment="1">
      <alignment vertical="top"/>
    </xf>
    <xf numFmtId="3" fontId="0" fillId="0" borderId="5" xfId="0" applyNumberFormat="1" applyFill="1" applyBorder="1" applyAlignment="1">
      <alignment vertical="top"/>
    </xf>
    <xf numFmtId="1" fontId="0" fillId="0" borderId="17" xfId="0" applyNumberFormat="1" applyFont="1" applyBorder="1" applyAlignment="1">
      <alignment horizontal="center" vertical="top"/>
    </xf>
    <xf numFmtId="0" fontId="0" fillId="0" borderId="8" xfId="0" applyFont="1" applyBorder="1" applyAlignment="1">
      <alignment horizontal="left" vertical="top" wrapText="1"/>
    </xf>
    <xf numFmtId="3" fontId="8" fillId="0" borderId="16" xfId="0" applyNumberFormat="1" applyFont="1" applyBorder="1" applyAlignment="1">
      <alignment vertical="top" wrapText="1"/>
    </xf>
    <xf numFmtId="3" fontId="0" fillId="0" borderId="16" xfId="0" applyNumberFormat="1" applyBorder="1" applyAlignment="1">
      <alignment vertical="top" wrapText="1"/>
    </xf>
    <xf numFmtId="3" fontId="8" fillId="0" borderId="8" xfId="0" applyNumberFormat="1" applyFont="1" applyBorder="1" applyAlignment="1">
      <alignment vertical="top" wrapText="1"/>
    </xf>
    <xf numFmtId="3" fontId="14" fillId="4" borderId="23" xfId="0" applyNumberFormat="1" applyFont="1" applyFill="1" applyBorder="1" applyAlignment="1">
      <alignment horizontal="left" vertical="top"/>
    </xf>
    <xf numFmtId="3" fontId="0" fillId="0" borderId="22" xfId="0" applyNumberFormat="1" applyFont="1" applyBorder="1" applyAlignment="1">
      <alignment horizontal="left" vertical="center" wrapText="1"/>
    </xf>
    <xf numFmtId="3" fontId="8" fillId="0" borderId="22" xfId="0" applyNumberFormat="1" applyFont="1" applyBorder="1" applyAlignment="1">
      <alignment vertical="top" wrapText="1"/>
    </xf>
    <xf numFmtId="3" fontId="8" fillId="0" borderId="18" xfId="0" applyNumberFormat="1" applyFont="1" applyBorder="1" applyAlignment="1">
      <alignment vertical="top" wrapText="1"/>
    </xf>
    <xf numFmtId="3" fontId="14" fillId="4" borderId="35" xfId="0" applyNumberFormat="1" applyFont="1" applyFill="1" applyBorder="1" applyAlignment="1">
      <alignment horizontal="left" vertical="top"/>
    </xf>
    <xf numFmtId="0" fontId="8" fillId="0" borderId="8" xfId="0" applyFont="1" applyFill="1" applyBorder="1" applyAlignment="1">
      <alignment vertical="top" wrapText="1"/>
    </xf>
    <xf numFmtId="3" fontId="8" fillId="0" borderId="8" xfId="0" applyNumberFormat="1" applyFont="1" applyFill="1" applyBorder="1" applyAlignment="1">
      <alignment vertical="top" wrapText="1"/>
    </xf>
    <xf numFmtId="3" fontId="0" fillId="0" borderId="8" xfId="0" applyNumberFormat="1" applyFont="1" applyFill="1" applyBorder="1" applyAlignment="1">
      <alignment horizontal="right" vertical="top"/>
    </xf>
    <xf numFmtId="0" fontId="0" fillId="0" borderId="9" xfId="0" applyFont="1" applyFill="1" applyBorder="1" applyAlignment="1">
      <alignment vertical="top" wrapText="1"/>
    </xf>
    <xf numFmtId="0" fontId="0" fillId="0" borderId="8" xfId="0" applyFont="1" applyFill="1" applyBorder="1" applyAlignment="1">
      <alignment horizontal="left" vertical="center" wrapText="1"/>
    </xf>
    <xf numFmtId="3" fontId="0" fillId="0" borderId="8" xfId="0" applyNumberFormat="1" applyFont="1" applyFill="1" applyBorder="1" applyAlignment="1">
      <alignment horizontal="left" vertical="center" wrapText="1"/>
    </xf>
    <xf numFmtId="0" fontId="0" fillId="0" borderId="9" xfId="0" applyFont="1" applyFill="1" applyBorder="1" applyAlignment="1">
      <alignment wrapText="1"/>
    </xf>
    <xf numFmtId="1" fontId="0" fillId="0" borderId="8" xfId="0" applyNumberFormat="1" applyFont="1" applyFill="1" applyBorder="1" applyAlignment="1">
      <alignment horizontal="left" vertical="top"/>
    </xf>
    <xf numFmtId="0" fontId="14" fillId="4" borderId="25" xfId="0" applyFont="1" applyFill="1" applyBorder="1" applyAlignment="1">
      <alignment horizontal="left" vertical="top"/>
    </xf>
    <xf numFmtId="0" fontId="0" fillId="0" borderId="38" xfId="0" applyFont="1" applyFill="1" applyBorder="1" applyAlignment="1">
      <alignment horizontal="left" vertical="top"/>
    </xf>
    <xf numFmtId="0" fontId="0" fillId="0" borderId="18" xfId="0" applyFont="1" applyFill="1" applyBorder="1" applyAlignment="1">
      <alignment vertical="top" wrapText="1"/>
    </xf>
    <xf numFmtId="3" fontId="0" fillId="0" borderId="18" xfId="0" applyNumberFormat="1" applyFont="1" applyFill="1" applyBorder="1" applyAlignment="1">
      <alignment vertical="top"/>
    </xf>
    <xf numFmtId="0" fontId="24" fillId="0" borderId="5" xfId="0" applyFont="1" applyFill="1" applyBorder="1" applyAlignment="1">
      <alignment vertical="top" wrapText="1"/>
    </xf>
    <xf numFmtId="3" fontId="0" fillId="0" borderId="5" xfId="0" applyNumberFormat="1" applyFont="1" applyFill="1" applyBorder="1" applyAlignment="1">
      <alignment horizontal="right" vertical="top"/>
    </xf>
    <xf numFmtId="0" fontId="0" fillId="0" borderId="6" xfId="0" applyFill="1" applyBorder="1" applyAlignment="1">
      <alignment vertical="top" wrapText="1"/>
    </xf>
    <xf numFmtId="3" fontId="0" fillId="0" borderId="6" xfId="0" applyNumberFormat="1" applyBorder="1"/>
    <xf numFmtId="3" fontId="0" fillId="0" borderId="9" xfId="0" applyNumberFormat="1" applyBorder="1"/>
    <xf numFmtId="3" fontId="0" fillId="0" borderId="12" xfId="0" applyNumberFormat="1" applyBorder="1"/>
    <xf numFmtId="3" fontId="5" fillId="0" borderId="0" xfId="0" applyNumberFormat="1" applyFont="1"/>
    <xf numFmtId="3" fontId="5" fillId="3" borderId="26" xfId="0" applyNumberFormat="1" applyFont="1" applyFill="1" applyBorder="1" applyAlignment="1">
      <alignment horizontal="right"/>
    </xf>
    <xf numFmtId="0" fontId="8" fillId="0" borderId="7" xfId="0" applyFont="1" applyFill="1" applyBorder="1" applyAlignment="1">
      <alignment vertical="top"/>
    </xf>
    <xf numFmtId="1" fontId="8" fillId="0" borderId="8" xfId="0" applyNumberFormat="1" applyFont="1" applyBorder="1" applyAlignment="1">
      <alignment vertical="top"/>
    </xf>
    <xf numFmtId="1" fontId="0" fillId="0" borderId="7" xfId="0" applyNumberFormat="1" applyBorder="1" applyAlignment="1">
      <alignment horizontal="center" vertical="top"/>
    </xf>
    <xf numFmtId="3" fontId="8" fillId="0" borderId="16" xfId="0" applyNumberFormat="1" applyFont="1" applyBorder="1" applyAlignment="1">
      <alignment horizontal="right" vertical="top"/>
    </xf>
    <xf numFmtId="3" fontId="8" fillId="0" borderId="8" xfId="0" applyNumberFormat="1" applyFont="1" applyBorder="1" applyAlignment="1">
      <alignment horizontal="right" vertical="center"/>
    </xf>
    <xf numFmtId="3" fontId="8" fillId="0" borderId="18" xfId="0" applyNumberFormat="1" applyFont="1" applyBorder="1" applyAlignment="1">
      <alignment horizontal="right" vertical="center"/>
    </xf>
    <xf numFmtId="3" fontId="0" fillId="0" borderId="16" xfId="0" applyNumberFormat="1" applyBorder="1" applyAlignment="1">
      <alignment horizontal="right" vertical="center"/>
    </xf>
    <xf numFmtId="0" fontId="0" fillId="0" borderId="19" xfId="0" applyFont="1" applyBorder="1" applyAlignment="1">
      <alignment horizontal="left" vertical="center" wrapText="1"/>
    </xf>
    <xf numFmtId="0" fontId="8" fillId="0" borderId="41" xfId="0" applyFont="1" applyBorder="1" applyAlignment="1">
      <alignment vertical="top" wrapText="1"/>
    </xf>
    <xf numFmtId="3" fontId="8" fillId="0" borderId="41" xfId="0" applyNumberFormat="1" applyFont="1" applyBorder="1" applyAlignment="1">
      <alignment vertical="top" wrapText="1"/>
    </xf>
    <xf numFmtId="3" fontId="0" fillId="0" borderId="41" xfId="0" applyNumberFormat="1" applyFont="1" applyBorder="1" applyAlignment="1">
      <alignment horizontal="right" vertical="top"/>
    </xf>
    <xf numFmtId="0" fontId="0" fillId="0" borderId="42" xfId="0" applyFont="1" applyBorder="1" applyAlignment="1">
      <alignment vertical="top" wrapText="1"/>
    </xf>
    <xf numFmtId="3" fontId="14" fillId="4" borderId="34" xfId="0" applyNumberFormat="1" applyFont="1" applyFill="1" applyBorder="1" applyAlignment="1">
      <alignment horizontal="left" vertical="top"/>
    </xf>
    <xf numFmtId="3" fontId="15" fillId="4" borderId="43" xfId="0" applyNumberFormat="1" applyFont="1" applyFill="1" applyBorder="1" applyAlignment="1">
      <alignment horizontal="right" vertical="top"/>
    </xf>
    <xf numFmtId="0" fontId="15" fillId="4" borderId="44" xfId="0" applyFont="1" applyFill="1" applyBorder="1" applyAlignment="1">
      <alignment vertical="top"/>
    </xf>
    <xf numFmtId="0" fontId="1" fillId="0" borderId="9" xfId="0" applyFont="1" applyFill="1" applyBorder="1" applyAlignment="1">
      <alignment horizontal="left" vertical="top" wrapText="1"/>
    </xf>
    <xf numFmtId="1" fontId="8" fillId="0" borderId="45" xfId="0" applyNumberFormat="1" applyFont="1" applyBorder="1" applyAlignment="1">
      <alignment vertical="top"/>
    </xf>
    <xf numFmtId="0" fontId="0" fillId="0" borderId="40" xfId="0" applyFont="1" applyBorder="1" applyAlignment="1">
      <alignment vertical="top" wrapText="1"/>
    </xf>
    <xf numFmtId="0" fontId="5" fillId="2" borderId="1" xfId="0" applyFont="1" applyFill="1" applyBorder="1" applyAlignment="1">
      <alignment horizontal="center" vertical="center"/>
    </xf>
    <xf numFmtId="165" fontId="5" fillId="2" borderId="2" xfId="1" applyNumberFormat="1" applyFont="1" applyFill="1" applyBorder="1" applyAlignment="1" applyProtection="1">
      <alignment horizontal="center" vertical="center" wrapText="1"/>
    </xf>
    <xf numFmtId="0" fontId="5"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4" fillId="4" borderId="39" xfId="0" applyFont="1" applyFill="1" applyBorder="1" applyAlignment="1">
      <alignment horizontal="left" vertical="top"/>
    </xf>
    <xf numFmtId="0" fontId="6" fillId="0" borderId="0" xfId="0" applyFont="1" applyBorder="1" applyAlignment="1">
      <alignment horizontal="center" vertical="top"/>
    </xf>
    <xf numFmtId="0" fontId="6" fillId="0" borderId="21" xfId="0" applyFont="1" applyBorder="1" applyAlignment="1">
      <alignment horizontal="center" vertical="top"/>
    </xf>
    <xf numFmtId="0" fontId="6" fillId="0" borderId="37" xfId="0" applyFont="1" applyFill="1" applyBorder="1" applyAlignment="1">
      <alignment horizontal="center" vertical="top"/>
    </xf>
    <xf numFmtId="0" fontId="6" fillId="0" borderId="0" xfId="0" applyFont="1" applyFill="1" applyBorder="1" applyAlignment="1">
      <alignment horizontal="center" vertical="top"/>
    </xf>
    <xf numFmtId="0" fontId="6" fillId="0" borderId="21" xfId="0" applyFont="1" applyBorder="1" applyAlignment="1">
      <alignment horizontal="center" vertical="top" wrapText="1"/>
    </xf>
    <xf numFmtId="0" fontId="0" fillId="0" borderId="21" xfId="0" applyBorder="1" applyAlignment="1">
      <alignment horizontal="center" vertical="top" wrapText="1"/>
    </xf>
    <xf numFmtId="1" fontId="8" fillId="0" borderId="4" xfId="0" applyNumberFormat="1" applyFont="1" applyBorder="1" applyAlignment="1">
      <alignment horizontal="center" vertical="top"/>
    </xf>
    <xf numFmtId="1" fontId="8" fillId="0" borderId="7" xfId="0" applyNumberFormat="1" applyFont="1" applyBorder="1" applyAlignment="1">
      <alignment horizontal="center" vertical="top"/>
    </xf>
    <xf numFmtId="0" fontId="5" fillId="2" borderId="26" xfId="0" applyFont="1" applyFill="1" applyBorder="1" applyAlignment="1">
      <alignment horizontal="center" vertical="center"/>
    </xf>
    <xf numFmtId="0" fontId="5" fillId="2" borderId="23" xfId="0" applyFont="1" applyFill="1" applyBorder="1" applyAlignment="1">
      <alignment horizontal="center" vertical="center"/>
    </xf>
    <xf numFmtId="165" fontId="5" fillId="2" borderId="27" xfId="1" applyNumberFormat="1" applyFont="1" applyFill="1" applyBorder="1" applyAlignment="1" applyProtection="1">
      <alignment horizontal="center" vertical="center" wrapText="1"/>
    </xf>
    <xf numFmtId="0" fontId="6" fillId="2" borderId="14" xfId="0" applyFont="1" applyFill="1" applyBorder="1" applyAlignment="1">
      <alignment horizontal="center" vertical="center"/>
    </xf>
    <xf numFmtId="0" fontId="0" fillId="7" borderId="24" xfId="0" applyFont="1" applyFill="1" applyBorder="1" applyAlignment="1">
      <alignment vertical="top"/>
    </xf>
    <xf numFmtId="0" fontId="0" fillId="7" borderId="9" xfId="0" applyFill="1" applyBorder="1" applyAlignment="1">
      <alignment wrapText="1"/>
    </xf>
    <xf numFmtId="3" fontId="0" fillId="7" borderId="8" xfId="1" applyNumberFormat="1" applyFont="1" applyFill="1" applyBorder="1" applyAlignment="1" applyProtection="1">
      <alignment vertical="top"/>
    </xf>
    <xf numFmtId="166" fontId="0" fillId="7" borderId="8" xfId="0" applyNumberFormat="1" applyFont="1" applyFill="1" applyBorder="1" applyAlignment="1">
      <alignment vertical="top"/>
    </xf>
  </cellXfs>
  <cellStyles count="3">
    <cellStyle name="Čárka" xfId="1" builtinId="3"/>
    <cellStyle name="Měna" xfId="2" builtinId="4"/>
    <cellStyle name="Normální"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9D9D9"/>
      <rgbColor rgb="FF808080"/>
      <rgbColor rgb="FF9999FF"/>
      <rgbColor rgb="FF993366"/>
      <rgbColor rgb="FFFFFFCC"/>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B0F0"/>
      <rgbColor rgb="FFCCFFFF"/>
      <rgbColor rgb="FFD7E4BD"/>
      <rgbColor rgb="FFFFFF99"/>
      <rgbColor rgb="FF99CCFF"/>
      <rgbColor rgb="FFFF99CC"/>
      <rgbColor rgb="FFCC99FF"/>
      <rgbColor rgb="FFFFCC99"/>
      <rgbColor rgb="FF3366FF"/>
      <rgbColor rgb="FF33CCCC"/>
      <rgbColor rgb="FF66CC00"/>
      <rgbColor rgb="FFFFCC00"/>
      <rgbColor rgb="FFCC9900"/>
      <rgbColor rgb="FFFF6600"/>
      <rgbColor rgb="FF666699"/>
      <rgbColor rgb="FF969696"/>
      <rgbColor rgb="FF003366"/>
      <rgbColor rgb="FF00B050"/>
      <rgbColor rgb="FF111111"/>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E12"/>
  <sheetViews>
    <sheetView topLeftCell="C1" zoomScale="80" zoomScaleNormal="80" workbookViewId="0">
      <selection activeCell="E41" sqref="E41"/>
    </sheetView>
  </sheetViews>
  <sheetFormatPr defaultRowHeight="15" x14ac:dyDescent="0.25"/>
  <cols>
    <col min="1" max="1" width="2.5703125"/>
    <col min="2" max="2" width="98.5703125"/>
    <col min="3" max="3" width="40.85546875"/>
    <col min="4" max="4" width="21.7109375" style="1"/>
    <col min="5" max="5" width="63"/>
    <col min="6" max="6" width="24.140625"/>
  </cols>
  <sheetData>
    <row r="1" spans="2:5" ht="18.75" x14ac:dyDescent="0.3">
      <c r="B1" s="2"/>
      <c r="D1"/>
    </row>
    <row r="2" spans="2:5" ht="31.5" x14ac:dyDescent="0.5">
      <c r="B2" s="3" t="s">
        <v>208</v>
      </c>
      <c r="D2" s="4"/>
    </row>
    <row r="3" spans="2:5" ht="15" customHeight="1" x14ac:dyDescent="0.25">
      <c r="B3" s="210" t="s">
        <v>0</v>
      </c>
      <c r="C3" s="211" t="s">
        <v>1</v>
      </c>
      <c r="D3" s="212" t="s">
        <v>2</v>
      </c>
      <c r="E3" s="213">
        <v>2020</v>
      </c>
    </row>
    <row r="4" spans="2:5" ht="15.75" customHeight="1" x14ac:dyDescent="0.25">
      <c r="B4" s="210"/>
      <c r="C4" s="211"/>
      <c r="D4" s="212" t="s">
        <v>4</v>
      </c>
      <c r="E4" s="213"/>
    </row>
    <row r="5" spans="2:5" ht="14.45" customHeight="1" x14ac:dyDescent="0.25">
      <c r="B5" s="5" t="s">
        <v>5</v>
      </c>
      <c r="C5" s="6">
        <f>'Katedry PřF - přístroje'!D46</f>
        <v>53677</v>
      </c>
      <c r="D5" s="7"/>
      <c r="E5" s="187">
        <v>119803</v>
      </c>
    </row>
    <row r="6" spans="2:5" x14ac:dyDescent="0.25">
      <c r="B6" s="8" t="s">
        <v>6</v>
      </c>
      <c r="C6" s="9">
        <f>'Fakulta - budovy'!F42</f>
        <v>50622</v>
      </c>
      <c r="D6" s="10"/>
      <c r="E6" s="188">
        <f>62153+8000</f>
        <v>70153</v>
      </c>
    </row>
    <row r="7" spans="2:5" x14ac:dyDescent="0.25">
      <c r="B7" s="12" t="s">
        <v>7</v>
      </c>
      <c r="C7" s="13">
        <f>'Fakulta - vybavení'!D16</f>
        <v>8566.7000000000007</v>
      </c>
      <c r="D7" s="14"/>
      <c r="E7" s="189">
        <v>5790</v>
      </c>
    </row>
    <row r="8" spans="2:5" ht="15.75" x14ac:dyDescent="0.25">
      <c r="B8" s="15"/>
      <c r="C8" s="16">
        <f>SUM(C5:C7)</f>
        <v>112865.7</v>
      </c>
      <c r="D8" s="17"/>
      <c r="E8" s="190"/>
    </row>
    <row r="9" spans="2:5" ht="15.75" x14ac:dyDescent="0.25">
      <c r="B9" s="15"/>
      <c r="C9" s="18" t="s">
        <v>8</v>
      </c>
      <c r="D9" s="19"/>
      <c r="E9" s="191">
        <f>SUM(E5:E8)</f>
        <v>195746</v>
      </c>
    </row>
    <row r="10" spans="2:5" s="20" customFormat="1" ht="15.75" x14ac:dyDescent="0.25">
      <c r="B10" s="15"/>
      <c r="C10" s="15" t="s">
        <v>9</v>
      </c>
      <c r="D10" s="21"/>
      <c r="E10" s="22"/>
    </row>
    <row r="11" spans="2:5" s="20" customFormat="1" ht="15.75" x14ac:dyDescent="0.25">
      <c r="B11" s="15"/>
      <c r="C11" s="15" t="s">
        <v>10</v>
      </c>
      <c r="D11" s="21">
        <f>C5</f>
        <v>53677</v>
      </c>
      <c r="E11" s="23"/>
    </row>
    <row r="12" spans="2:5" s="20" customFormat="1" ht="15.75" x14ac:dyDescent="0.25">
      <c r="B12" s="15"/>
      <c r="C12" s="15" t="s">
        <v>11</v>
      </c>
      <c r="D12" s="21">
        <f>C6+C7</f>
        <v>59188.7</v>
      </c>
      <c r="E12" s="24"/>
    </row>
  </sheetData>
  <mergeCells count="4">
    <mergeCell ref="B3:B4"/>
    <mergeCell ref="C3:C4"/>
    <mergeCell ref="D3:D4"/>
    <mergeCell ref="E3:E4"/>
  </mergeCells>
  <pageMargins left="0.25" right="0.25" top="0.75" bottom="0.75" header="0.51180555555555496" footer="0.51180555555555496"/>
  <pageSetup paperSize="9" firstPageNumber="0" fitToHeight="0"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2"/>
  <sheetViews>
    <sheetView topLeftCell="C29" zoomScaleNormal="100" workbookViewId="0">
      <selection activeCell="F31" sqref="F31"/>
    </sheetView>
  </sheetViews>
  <sheetFormatPr defaultRowHeight="15" x14ac:dyDescent="0.25"/>
  <cols>
    <col min="1" max="1" width="10"/>
    <col min="2" max="2" width="86.85546875"/>
    <col min="3" max="4" width="20" style="20" customWidth="1"/>
    <col min="5" max="5" width="21" style="20" customWidth="1"/>
    <col min="6" max="6" width="23.7109375"/>
    <col min="7" max="7" width="163.28515625"/>
    <col min="8" max="8" width="18.28515625"/>
    <col min="9" max="9" width="14.85546875"/>
    <col min="10" max="10" width="108.7109375"/>
    <col min="11" max="14" width="0" hidden="1"/>
    <col min="15" max="1028" width="9.42578125"/>
  </cols>
  <sheetData>
    <row r="1" spans="1:8" x14ac:dyDescent="0.25">
      <c r="A1" s="25"/>
    </row>
    <row r="2" spans="1:8" ht="31.5" x14ac:dyDescent="0.5">
      <c r="A2" s="3" t="s">
        <v>12</v>
      </c>
    </row>
    <row r="3" spans="1:8" x14ac:dyDescent="0.25">
      <c r="A3" s="26"/>
      <c r="F3" s="27"/>
      <c r="G3" s="28"/>
    </row>
    <row r="4" spans="1:8" x14ac:dyDescent="0.25">
      <c r="G4" s="29"/>
    </row>
    <row r="5" spans="1:8" ht="66.75" customHeight="1" thickBot="1" x14ac:dyDescent="0.35">
      <c r="A5" s="30"/>
      <c r="B5" s="31" t="s">
        <v>13</v>
      </c>
      <c r="C5" s="31" t="s">
        <v>200</v>
      </c>
      <c r="D5" s="31" t="s">
        <v>201</v>
      </c>
      <c r="E5" s="31" t="s">
        <v>202</v>
      </c>
      <c r="F5" s="31" t="s">
        <v>14</v>
      </c>
      <c r="G5" s="32" t="s">
        <v>2</v>
      </c>
    </row>
    <row r="6" spans="1:8" s="36" customFormat="1" ht="30" x14ac:dyDescent="0.25">
      <c r="A6" s="33" t="s">
        <v>167</v>
      </c>
      <c r="B6" s="34" t="s">
        <v>16</v>
      </c>
      <c r="C6" s="34"/>
      <c r="D6" s="34"/>
      <c r="E6" s="34"/>
      <c r="F6" s="35">
        <v>20</v>
      </c>
      <c r="G6" s="152" t="s">
        <v>163</v>
      </c>
      <c r="H6" s="217" t="s">
        <v>166</v>
      </c>
    </row>
    <row r="7" spans="1:8" s="20" customFormat="1" x14ac:dyDescent="0.25">
      <c r="A7" s="37" t="s">
        <v>168</v>
      </c>
      <c r="B7" s="38" t="s">
        <v>17</v>
      </c>
      <c r="C7" s="38"/>
      <c r="D7" s="38"/>
      <c r="E7" s="38"/>
      <c r="F7" s="195">
        <v>67</v>
      </c>
      <c r="G7" s="99" t="s">
        <v>18</v>
      </c>
      <c r="H7" s="218"/>
    </row>
    <row r="8" spans="1:8" ht="75" x14ac:dyDescent="0.25">
      <c r="A8" s="40" t="s">
        <v>169</v>
      </c>
      <c r="B8" s="41" t="s">
        <v>158</v>
      </c>
      <c r="C8" s="41"/>
      <c r="D8" s="41"/>
      <c r="E8" s="41"/>
      <c r="F8" s="42">
        <v>920</v>
      </c>
      <c r="G8" s="153" t="s">
        <v>199</v>
      </c>
      <c r="H8" s="218"/>
    </row>
    <row r="9" spans="1:8" ht="339" customHeight="1" x14ac:dyDescent="0.25">
      <c r="A9" s="192" t="s">
        <v>170</v>
      </c>
      <c r="B9" s="172" t="s">
        <v>159</v>
      </c>
      <c r="C9" s="173">
        <v>8150</v>
      </c>
      <c r="D9" s="173">
        <v>2660</v>
      </c>
      <c r="E9" s="173"/>
      <c r="F9" s="174">
        <v>5490</v>
      </c>
      <c r="G9" s="175" t="s">
        <v>210</v>
      </c>
      <c r="H9" s="218"/>
    </row>
    <row r="10" spans="1:8" ht="139.5" customHeight="1" x14ac:dyDescent="0.25">
      <c r="A10" s="192" t="s">
        <v>171</v>
      </c>
      <c r="B10" s="172" t="s">
        <v>15</v>
      </c>
      <c r="C10" s="173">
        <v>3000</v>
      </c>
      <c r="D10" s="173">
        <v>620</v>
      </c>
      <c r="E10" s="173"/>
      <c r="F10" s="174">
        <v>2380</v>
      </c>
      <c r="G10" s="175" t="s">
        <v>211</v>
      </c>
      <c r="H10" s="218"/>
    </row>
    <row r="11" spans="1:8" ht="60" x14ac:dyDescent="0.25">
      <c r="A11" s="37" t="s">
        <v>172</v>
      </c>
      <c r="B11" s="43" t="s">
        <v>160</v>
      </c>
      <c r="C11" s="164"/>
      <c r="D11" s="164"/>
      <c r="E11" s="164"/>
      <c r="F11" s="165">
        <v>850</v>
      </c>
      <c r="G11" s="99" t="s">
        <v>216</v>
      </c>
      <c r="H11" s="218"/>
    </row>
    <row r="12" spans="1:8" x14ac:dyDescent="0.25">
      <c r="A12" s="45" t="s">
        <v>173</v>
      </c>
      <c r="B12" s="41" t="s">
        <v>161</v>
      </c>
      <c r="C12" s="166"/>
      <c r="D12" s="166"/>
      <c r="E12" s="166"/>
      <c r="F12" s="166">
        <v>75</v>
      </c>
      <c r="G12" s="47" t="s">
        <v>164</v>
      </c>
      <c r="H12" s="218"/>
    </row>
    <row r="13" spans="1:8" ht="30.75" thickBot="1" x14ac:dyDescent="0.3">
      <c r="A13" s="37" t="s">
        <v>174</v>
      </c>
      <c r="B13" s="43" t="s">
        <v>162</v>
      </c>
      <c r="C13" s="164"/>
      <c r="D13" s="164"/>
      <c r="E13" s="164"/>
      <c r="F13" s="165">
        <v>350</v>
      </c>
      <c r="G13" s="99" t="s">
        <v>165</v>
      </c>
      <c r="H13" s="218"/>
    </row>
    <row r="14" spans="1:8" ht="21.75" thickBot="1" x14ac:dyDescent="0.3">
      <c r="A14" s="214" t="s">
        <v>19</v>
      </c>
      <c r="B14" s="214"/>
      <c r="C14" s="204"/>
      <c r="D14" s="204"/>
      <c r="E14" s="204"/>
      <c r="F14" s="205">
        <f>SUM(F6:F13)</f>
        <v>10152</v>
      </c>
      <c r="G14" s="206"/>
      <c r="H14" s="22"/>
    </row>
    <row r="15" spans="1:8" s="20" customFormat="1" ht="45" x14ac:dyDescent="0.25">
      <c r="A15" s="33" t="s">
        <v>175</v>
      </c>
      <c r="B15" s="184" t="s">
        <v>203</v>
      </c>
      <c r="C15" s="185"/>
      <c r="D15" s="185"/>
      <c r="E15" s="185"/>
      <c r="F15" s="185">
        <v>9400</v>
      </c>
      <c r="G15" s="186" t="s">
        <v>207</v>
      </c>
      <c r="H15" s="219" t="s">
        <v>209</v>
      </c>
    </row>
    <row r="16" spans="1:8" s="20" customFormat="1" ht="15.75" thickBot="1" x14ac:dyDescent="0.3">
      <c r="A16" s="208" t="s">
        <v>176</v>
      </c>
      <c r="B16" s="200" t="s">
        <v>106</v>
      </c>
      <c r="C16" s="201"/>
      <c r="D16" s="201"/>
      <c r="E16" s="201"/>
      <c r="F16" s="202">
        <v>242</v>
      </c>
      <c r="G16" s="209" t="s">
        <v>119</v>
      </c>
      <c r="H16" s="220"/>
    </row>
    <row r="17" spans="1:8" s="20" customFormat="1" ht="90.75" thickTop="1" x14ac:dyDescent="0.25">
      <c r="A17" s="37" t="s">
        <v>177</v>
      </c>
      <c r="B17" s="43" t="s">
        <v>102</v>
      </c>
      <c r="C17" s="164"/>
      <c r="D17" s="164"/>
      <c r="E17" s="164"/>
      <c r="F17" s="39">
        <v>6352.5</v>
      </c>
      <c r="G17" s="99" t="s">
        <v>115</v>
      </c>
      <c r="H17" s="216" t="s">
        <v>145</v>
      </c>
    </row>
    <row r="18" spans="1:8" s="20" customFormat="1" ht="30" x14ac:dyDescent="0.25">
      <c r="A18" s="45" t="s">
        <v>178</v>
      </c>
      <c r="B18" s="41" t="s">
        <v>103</v>
      </c>
      <c r="C18" s="166"/>
      <c r="D18" s="166"/>
      <c r="E18" s="166"/>
      <c r="F18" s="42">
        <v>363</v>
      </c>
      <c r="G18" s="47" t="s">
        <v>116</v>
      </c>
      <c r="H18" s="216"/>
    </row>
    <row r="19" spans="1:8" s="20" customFormat="1" ht="75" x14ac:dyDescent="0.25">
      <c r="A19" s="45" t="s">
        <v>179</v>
      </c>
      <c r="B19" s="41" t="s">
        <v>104</v>
      </c>
      <c r="C19" s="166"/>
      <c r="D19" s="166"/>
      <c r="E19" s="166"/>
      <c r="F19" s="42">
        <v>4598</v>
      </c>
      <c r="G19" s="47" t="s">
        <v>117</v>
      </c>
      <c r="H19" s="216"/>
    </row>
    <row r="20" spans="1:8" s="20" customFormat="1" ht="60" x14ac:dyDescent="0.25">
      <c r="A20" s="45" t="s">
        <v>180</v>
      </c>
      <c r="B20" s="41" t="s">
        <v>105</v>
      </c>
      <c r="C20" s="166"/>
      <c r="D20" s="166"/>
      <c r="E20" s="166"/>
      <c r="F20" s="42">
        <v>586.85</v>
      </c>
      <c r="G20" s="47" t="s">
        <v>118</v>
      </c>
      <c r="H20" s="216"/>
    </row>
    <row r="21" spans="1:8" ht="60" x14ac:dyDescent="0.25">
      <c r="A21" s="45" t="s">
        <v>181</v>
      </c>
      <c r="B21" s="43" t="s">
        <v>205</v>
      </c>
      <c r="C21" s="164"/>
      <c r="D21" s="164"/>
      <c r="E21" s="164"/>
      <c r="F21" s="39">
        <v>2440</v>
      </c>
      <c r="G21" s="207" t="s">
        <v>206</v>
      </c>
      <c r="H21" s="216"/>
    </row>
    <row r="22" spans="1:8" ht="15" customHeight="1" x14ac:dyDescent="0.25">
      <c r="A22" s="45" t="s">
        <v>182</v>
      </c>
      <c r="B22" s="172" t="s">
        <v>107</v>
      </c>
      <c r="C22" s="173"/>
      <c r="D22" s="173"/>
      <c r="E22" s="173"/>
      <c r="F22" s="174">
        <v>157.29999999999998</v>
      </c>
      <c r="G22" s="175" t="s">
        <v>120</v>
      </c>
      <c r="H22" s="216"/>
    </row>
    <row r="23" spans="1:8" ht="60" x14ac:dyDescent="0.25">
      <c r="A23" s="45" t="s">
        <v>183</v>
      </c>
      <c r="B23" s="172" t="s">
        <v>21</v>
      </c>
      <c r="C23" s="173">
        <v>2420</v>
      </c>
      <c r="D23" s="173">
        <v>196</v>
      </c>
      <c r="E23" s="173">
        <v>316</v>
      </c>
      <c r="F23" s="174">
        <v>2540</v>
      </c>
      <c r="G23" s="175" t="s">
        <v>212</v>
      </c>
      <c r="H23" s="216"/>
    </row>
    <row r="24" spans="1:8" ht="120" x14ac:dyDescent="0.25">
      <c r="A24" s="45" t="s">
        <v>184</v>
      </c>
      <c r="B24" s="172" t="s">
        <v>108</v>
      </c>
      <c r="C24" s="173">
        <v>182</v>
      </c>
      <c r="D24" s="173">
        <v>17</v>
      </c>
      <c r="E24" s="173">
        <v>743</v>
      </c>
      <c r="F24" s="174">
        <v>907.5</v>
      </c>
      <c r="G24" s="175" t="s">
        <v>121</v>
      </c>
      <c r="H24" s="216"/>
    </row>
    <row r="25" spans="1:8" x14ac:dyDescent="0.25">
      <c r="A25" s="45" t="s">
        <v>185</v>
      </c>
      <c r="B25" s="176" t="s">
        <v>109</v>
      </c>
      <c r="C25" s="177"/>
      <c r="D25" s="177"/>
      <c r="E25" s="177"/>
      <c r="F25" s="174">
        <v>225</v>
      </c>
      <c r="G25" s="178" t="s">
        <v>122</v>
      </c>
      <c r="H25" s="216"/>
    </row>
    <row r="26" spans="1:8" s="20" customFormat="1" ht="120" x14ac:dyDescent="0.25">
      <c r="A26" s="45" t="s">
        <v>186</v>
      </c>
      <c r="B26" s="163" t="s">
        <v>110</v>
      </c>
      <c r="C26" s="168"/>
      <c r="D26" s="168"/>
      <c r="E26" s="168"/>
      <c r="F26" s="50">
        <v>7290.25</v>
      </c>
      <c r="G26" s="51" t="s">
        <v>204</v>
      </c>
      <c r="H26" s="216"/>
    </row>
    <row r="27" spans="1:8" s="20" customFormat="1" ht="30" x14ac:dyDescent="0.25">
      <c r="A27" s="45" t="s">
        <v>187</v>
      </c>
      <c r="B27" s="48" t="s">
        <v>111</v>
      </c>
      <c r="C27" s="168"/>
      <c r="D27" s="168"/>
      <c r="E27" s="168"/>
      <c r="F27" s="50">
        <v>822.8</v>
      </c>
      <c r="G27" s="51" t="s">
        <v>123</v>
      </c>
      <c r="H27" s="216"/>
    </row>
    <row r="28" spans="1:8" ht="30" x14ac:dyDescent="0.25">
      <c r="A28" s="45" t="s">
        <v>188</v>
      </c>
      <c r="B28" s="41" t="s">
        <v>112</v>
      </c>
      <c r="C28" s="169"/>
      <c r="D28" s="169"/>
      <c r="E28" s="169"/>
      <c r="F28" s="50">
        <v>151.25</v>
      </c>
      <c r="G28" s="51" t="s">
        <v>124</v>
      </c>
      <c r="H28" s="216"/>
    </row>
    <row r="29" spans="1:8" x14ac:dyDescent="0.25">
      <c r="A29" s="45" t="s">
        <v>189</v>
      </c>
      <c r="B29" s="41" t="s">
        <v>20</v>
      </c>
      <c r="C29" s="169"/>
      <c r="D29" s="169"/>
      <c r="E29" s="169"/>
      <c r="F29" s="52">
        <v>363</v>
      </c>
      <c r="G29" s="47" t="s">
        <v>125</v>
      </c>
      <c r="H29" s="216"/>
    </row>
    <row r="30" spans="1:8" ht="45.75" thickBot="1" x14ac:dyDescent="0.3">
      <c r="A30" s="208" t="s">
        <v>190</v>
      </c>
      <c r="B30" s="200" t="s">
        <v>113</v>
      </c>
      <c r="C30" s="201"/>
      <c r="D30" s="201"/>
      <c r="E30" s="201"/>
      <c r="F30" s="202">
        <v>847</v>
      </c>
      <c r="G30" s="203" t="s">
        <v>126</v>
      </c>
      <c r="H30" s="216"/>
    </row>
    <row r="31" spans="1:8" s="20" customFormat="1" ht="48.75" customHeight="1" thickTop="1" x14ac:dyDescent="0.25">
      <c r="A31" s="37" t="s">
        <v>191</v>
      </c>
      <c r="B31" s="43" t="s">
        <v>127</v>
      </c>
      <c r="C31" s="164"/>
      <c r="D31" s="164"/>
      <c r="E31" s="164"/>
      <c r="F31" s="198">
        <v>450.12</v>
      </c>
      <c r="G31" s="199" t="s">
        <v>136</v>
      </c>
      <c r="H31" s="215" t="s">
        <v>217</v>
      </c>
    </row>
    <row r="32" spans="1:8" s="20" customFormat="1" ht="48.75" customHeight="1" x14ac:dyDescent="0.25">
      <c r="A32" s="45" t="s">
        <v>192</v>
      </c>
      <c r="B32" s="41" t="s">
        <v>128</v>
      </c>
      <c r="C32" s="166"/>
      <c r="D32" s="166"/>
      <c r="E32" s="166"/>
      <c r="F32" s="53">
        <v>106.47999999999999</v>
      </c>
      <c r="G32" s="51" t="s">
        <v>137</v>
      </c>
      <c r="H32" s="215"/>
    </row>
    <row r="33" spans="1:8" s="20" customFormat="1" ht="48.75" customHeight="1" x14ac:dyDescent="0.25">
      <c r="A33" s="45" t="s">
        <v>193</v>
      </c>
      <c r="B33" s="41" t="s">
        <v>129</v>
      </c>
      <c r="C33" s="166"/>
      <c r="D33" s="166"/>
      <c r="E33" s="166"/>
      <c r="F33" s="53">
        <v>72.599999999999994</v>
      </c>
      <c r="G33" s="51" t="s">
        <v>138</v>
      </c>
      <c r="H33" s="215"/>
    </row>
    <row r="34" spans="1:8" s="20" customFormat="1" ht="48.75" customHeight="1" x14ac:dyDescent="0.25">
      <c r="A34" s="45" t="s">
        <v>194</v>
      </c>
      <c r="B34" s="41" t="s">
        <v>130</v>
      </c>
      <c r="C34" s="166"/>
      <c r="D34" s="166"/>
      <c r="E34" s="166"/>
      <c r="F34" s="53">
        <v>217.79999999999998</v>
      </c>
      <c r="G34" s="51" t="s">
        <v>139</v>
      </c>
      <c r="H34" s="215"/>
    </row>
    <row r="35" spans="1:8" ht="30" x14ac:dyDescent="0.25">
      <c r="A35" s="45" t="s">
        <v>195</v>
      </c>
      <c r="B35" s="41" t="s">
        <v>131</v>
      </c>
      <c r="C35" s="166"/>
      <c r="D35" s="166"/>
      <c r="E35" s="166"/>
      <c r="F35" s="53">
        <v>556.59999999999968</v>
      </c>
      <c r="G35" s="51" t="s">
        <v>140</v>
      </c>
      <c r="H35" s="215"/>
    </row>
    <row r="36" spans="1:8" s="20" customFormat="1" x14ac:dyDescent="0.25">
      <c r="A36" s="45" t="s">
        <v>196</v>
      </c>
      <c r="B36" s="41" t="s">
        <v>132</v>
      </c>
      <c r="C36" s="166"/>
      <c r="D36" s="166"/>
      <c r="E36" s="166"/>
      <c r="F36" s="53">
        <v>302.5</v>
      </c>
      <c r="G36" s="51" t="s">
        <v>141</v>
      </c>
      <c r="H36" s="215"/>
    </row>
    <row r="37" spans="1:8" s="20" customFormat="1" ht="60" x14ac:dyDescent="0.25">
      <c r="A37" s="45" t="s">
        <v>197</v>
      </c>
      <c r="B37" s="41" t="s">
        <v>133</v>
      </c>
      <c r="C37" s="166"/>
      <c r="D37" s="166"/>
      <c r="E37" s="166"/>
      <c r="F37" s="53">
        <v>344.84999999999997</v>
      </c>
      <c r="G37" s="51" t="s">
        <v>142</v>
      </c>
      <c r="H37" s="215"/>
    </row>
    <row r="38" spans="1:8" s="20" customFormat="1" x14ac:dyDescent="0.25">
      <c r="A38" s="45" t="s">
        <v>198</v>
      </c>
      <c r="B38" s="41" t="s">
        <v>134</v>
      </c>
      <c r="C38" s="166"/>
      <c r="D38" s="166"/>
      <c r="E38" s="166"/>
      <c r="F38" s="196">
        <v>60</v>
      </c>
      <c r="G38" s="150" t="s">
        <v>143</v>
      </c>
      <c r="H38" s="215"/>
    </row>
    <row r="39" spans="1:8" s="20" customFormat="1" ht="15.75" thickBot="1" x14ac:dyDescent="0.3">
      <c r="A39" s="154" t="s">
        <v>213</v>
      </c>
      <c r="B39" s="44" t="s">
        <v>135</v>
      </c>
      <c r="C39" s="170"/>
      <c r="D39" s="170"/>
      <c r="E39" s="170"/>
      <c r="F39" s="197">
        <v>72.599999999999994</v>
      </c>
      <c r="G39" s="151" t="s">
        <v>144</v>
      </c>
      <c r="H39" s="215"/>
    </row>
    <row r="40" spans="1:8" ht="21.75" thickBot="1" x14ac:dyDescent="0.3">
      <c r="A40" s="146" t="s">
        <v>152</v>
      </c>
      <c r="B40" s="147"/>
      <c r="C40" s="171"/>
      <c r="D40" s="171"/>
      <c r="E40" s="171"/>
      <c r="F40" s="69">
        <f>SUM(F15:F39)</f>
        <v>39470</v>
      </c>
      <c r="G40" s="148"/>
      <c r="H40" s="59"/>
    </row>
    <row r="41" spans="1:8" s="20" customFormat="1" ht="15.75" thickBot="1" x14ac:dyDescent="0.3">
      <c r="A41" s="193" t="s">
        <v>214</v>
      </c>
      <c r="B41" s="44" t="s">
        <v>114</v>
      </c>
      <c r="C41" s="170"/>
      <c r="D41" s="170"/>
      <c r="E41" s="170"/>
      <c r="F41" s="54">
        <v>1000</v>
      </c>
      <c r="G41" s="145" t="s">
        <v>215</v>
      </c>
      <c r="H41" s="59"/>
    </row>
    <row r="42" spans="1:8" ht="21.75" thickBot="1" x14ac:dyDescent="0.3">
      <c r="A42" s="55" t="s">
        <v>22</v>
      </c>
      <c r="B42" s="56"/>
      <c r="C42" s="167"/>
      <c r="D42" s="167"/>
      <c r="E42" s="167"/>
      <c r="F42" s="57">
        <f>F14+F40+F41</f>
        <v>50622</v>
      </c>
      <c r="G42" s="58"/>
      <c r="H42" s="59"/>
    </row>
  </sheetData>
  <mergeCells count="5">
    <mergeCell ref="A14:B14"/>
    <mergeCell ref="H31:H39"/>
    <mergeCell ref="H17:H30"/>
    <mergeCell ref="H6:H13"/>
    <mergeCell ref="H15:H16"/>
  </mergeCells>
  <pageMargins left="0.70866141732283472" right="0.70866141732283472" top="0.78740157480314965" bottom="0.78740157480314965" header="0.51181102362204722" footer="0.51181102362204722"/>
  <pageSetup paperSize="8" scale="45" firstPageNumber="0" fitToHeight="2"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zoomScale="80" zoomScaleNormal="80" workbookViewId="0">
      <pane ySplit="5" topLeftCell="A6" activePane="bottomLeft" state="frozen"/>
      <selection pane="bottomLeft" activeCell="D29" sqref="D29"/>
    </sheetView>
  </sheetViews>
  <sheetFormatPr defaultRowHeight="15" x14ac:dyDescent="0.25"/>
  <cols>
    <col min="1" max="1" width="14.42578125"/>
    <col min="2" max="2" width="3.85546875"/>
    <col min="3" max="3" width="47.85546875"/>
    <col min="4" max="4" width="23.5703125"/>
    <col min="5" max="5" width="145.140625"/>
    <col min="6" max="1025" width="9.42578125"/>
  </cols>
  <sheetData>
    <row r="1" spans="1:6" x14ac:dyDescent="0.25">
      <c r="A1" s="25"/>
      <c r="B1" s="25"/>
      <c r="D1" s="60"/>
    </row>
    <row r="2" spans="1:6" ht="31.5" x14ac:dyDescent="0.5">
      <c r="A2" s="3" t="s">
        <v>23</v>
      </c>
      <c r="B2" s="3"/>
    </row>
    <row r="3" spans="1:6" ht="17.25" customHeight="1" x14ac:dyDescent="0.25">
      <c r="A3" s="26"/>
      <c r="B3" s="26"/>
    </row>
    <row r="4" spans="1:6" ht="17.25" customHeight="1" x14ac:dyDescent="0.25">
      <c r="A4" s="26"/>
      <c r="B4" s="26"/>
    </row>
    <row r="5" spans="1:6" ht="45" customHeight="1" thickBot="1" x14ac:dyDescent="0.35">
      <c r="A5" s="30" t="s">
        <v>24</v>
      </c>
      <c r="B5" s="61"/>
      <c r="C5" s="31" t="s">
        <v>25</v>
      </c>
      <c r="D5" s="31" t="s">
        <v>14</v>
      </c>
      <c r="E5" s="32" t="s">
        <v>2</v>
      </c>
    </row>
    <row r="6" spans="1:6" s="63" customFormat="1" ht="30.75" thickBot="1" x14ac:dyDescent="0.3">
      <c r="A6" s="221">
        <v>3911</v>
      </c>
      <c r="B6" s="62"/>
      <c r="C6" s="160" t="s">
        <v>146</v>
      </c>
      <c r="D6" s="161">
        <v>1452</v>
      </c>
      <c r="E6" s="46" t="s">
        <v>149</v>
      </c>
      <c r="F6" s="59"/>
    </row>
    <row r="7" spans="1:6" ht="15.75" thickBot="1" x14ac:dyDescent="0.3">
      <c r="A7" s="221"/>
      <c r="B7" s="64"/>
      <c r="C7" s="158" t="s">
        <v>147</v>
      </c>
      <c r="D7" s="159">
        <v>90</v>
      </c>
      <c r="E7" s="67" t="s">
        <v>150</v>
      </c>
    </row>
    <row r="8" spans="1:6" ht="15.75" thickBot="1" x14ac:dyDescent="0.3">
      <c r="A8" s="221"/>
      <c r="B8" s="64"/>
      <c r="C8" s="158" t="s">
        <v>148</v>
      </c>
      <c r="D8" s="159">
        <v>84.7</v>
      </c>
      <c r="E8" s="67" t="s">
        <v>151</v>
      </c>
    </row>
    <row r="9" spans="1:6" x14ac:dyDescent="0.25">
      <c r="A9" s="221"/>
      <c r="B9" s="64"/>
      <c r="C9" s="65"/>
      <c r="D9" s="66"/>
      <c r="E9" s="47"/>
    </row>
    <row r="10" spans="1:6" ht="60" x14ac:dyDescent="0.25">
      <c r="A10" s="222">
        <v>3912</v>
      </c>
      <c r="B10" s="64"/>
      <c r="C10" s="158" t="s">
        <v>26</v>
      </c>
      <c r="D10" s="159">
        <v>5600</v>
      </c>
      <c r="E10" s="47" t="s">
        <v>154</v>
      </c>
    </row>
    <row r="11" spans="1:6" ht="30" x14ac:dyDescent="0.25">
      <c r="A11" s="222"/>
      <c r="B11" s="64"/>
      <c r="C11" s="158" t="s">
        <v>27</v>
      </c>
      <c r="D11" s="159">
        <v>100</v>
      </c>
      <c r="E11" s="47" t="s">
        <v>155</v>
      </c>
    </row>
    <row r="12" spans="1:6" ht="30" x14ac:dyDescent="0.25">
      <c r="A12" s="222"/>
      <c r="B12" s="64"/>
      <c r="C12" s="158" t="s">
        <v>28</v>
      </c>
      <c r="D12" s="159">
        <v>450</v>
      </c>
      <c r="E12" s="47" t="s">
        <v>156</v>
      </c>
    </row>
    <row r="13" spans="1:6" ht="30" x14ac:dyDescent="0.25">
      <c r="A13" s="222"/>
      <c r="B13" s="64"/>
      <c r="C13" s="158" t="s">
        <v>153</v>
      </c>
      <c r="D13" s="159">
        <v>190</v>
      </c>
      <c r="E13" s="130" t="s">
        <v>157</v>
      </c>
      <c r="F13" s="149"/>
    </row>
    <row r="14" spans="1:6" x14ac:dyDescent="0.25">
      <c r="A14" s="194">
        <v>3913</v>
      </c>
      <c r="B14" s="179"/>
      <c r="C14" s="156" t="s">
        <v>97</v>
      </c>
      <c r="D14" s="157">
        <v>600</v>
      </c>
      <c r="E14" s="175" t="s">
        <v>98</v>
      </c>
    </row>
    <row r="15" spans="1:6" s="68" customFormat="1" ht="15.75" thickBot="1" x14ac:dyDescent="0.3">
      <c r="A15" s="162" t="s">
        <v>29</v>
      </c>
      <c r="B15" s="181"/>
      <c r="C15" s="182" t="s">
        <v>100</v>
      </c>
      <c r="D15" s="183">
        <v>120</v>
      </c>
      <c r="E15" s="155" t="s">
        <v>101</v>
      </c>
    </row>
    <row r="16" spans="1:6" ht="21.75" thickBot="1" x14ac:dyDescent="0.3">
      <c r="A16" s="146" t="s">
        <v>22</v>
      </c>
      <c r="B16" s="180"/>
      <c r="C16" s="147"/>
      <c r="D16" s="69">
        <f>SUM(D6:D14)</f>
        <v>8566.7000000000007</v>
      </c>
      <c r="E16" s="70"/>
    </row>
  </sheetData>
  <mergeCells count="2">
    <mergeCell ref="A6:A9"/>
    <mergeCell ref="A10:A13"/>
  </mergeCells>
  <pageMargins left="0.70833333333333304" right="0.70833333333333304" top="0.74791666666666701" bottom="0.74791666666666701" header="0.51180555555555496" footer="0.51180555555555496"/>
  <pageSetup paperSize="8" scale="82" firstPageNumber="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6"/>
  <sheetViews>
    <sheetView tabSelected="1" topLeftCell="B23" zoomScale="102" zoomScaleNormal="102" workbookViewId="0">
      <selection activeCell="D30" sqref="D30:E30"/>
    </sheetView>
  </sheetViews>
  <sheetFormatPr defaultRowHeight="15" x14ac:dyDescent="0.25"/>
  <cols>
    <col min="1" max="1" width="2.5703125"/>
    <col min="3" max="3" width="35.42578125" customWidth="1"/>
    <col min="4" max="4" width="23.140625" style="1"/>
    <col min="5" max="5" width="106.28515625"/>
    <col min="6" max="6" width="43.42578125"/>
  </cols>
  <sheetData>
    <row r="1" spans="2:6" ht="18.75" x14ac:dyDescent="0.3">
      <c r="B1" s="2"/>
      <c r="D1"/>
    </row>
    <row r="2" spans="2:6" ht="31.5" x14ac:dyDescent="0.5">
      <c r="B2" s="3" t="s">
        <v>30</v>
      </c>
      <c r="D2" s="4"/>
    </row>
    <row r="3" spans="2:6" ht="15" customHeight="1" x14ac:dyDescent="0.25">
      <c r="B3" s="223" t="s">
        <v>31</v>
      </c>
      <c r="C3" s="224" t="s">
        <v>32</v>
      </c>
      <c r="D3" s="225" t="s">
        <v>14</v>
      </c>
      <c r="E3" s="223" t="s">
        <v>2</v>
      </c>
      <c r="F3" s="226" t="s">
        <v>3</v>
      </c>
    </row>
    <row r="4" spans="2:6" ht="15.75" customHeight="1" thickBot="1" x14ac:dyDescent="0.3">
      <c r="B4" s="223"/>
      <c r="C4" s="224"/>
      <c r="D4" s="225"/>
      <c r="E4" s="223" t="s">
        <v>4</v>
      </c>
      <c r="F4" s="226"/>
    </row>
    <row r="5" spans="2:6" x14ac:dyDescent="0.25">
      <c r="B5" s="71">
        <v>3111</v>
      </c>
      <c r="C5" s="126" t="s">
        <v>33</v>
      </c>
      <c r="D5" s="140">
        <v>0</v>
      </c>
      <c r="E5" s="73" t="s">
        <v>34</v>
      </c>
      <c r="F5" s="11"/>
    </row>
    <row r="6" spans="2:6" x14ac:dyDescent="0.25">
      <c r="B6" s="71">
        <v>3112</v>
      </c>
      <c r="C6" s="126" t="s">
        <v>35</v>
      </c>
      <c r="D6" s="140">
        <v>0</v>
      </c>
      <c r="E6" s="74" t="s">
        <v>34</v>
      </c>
      <c r="F6" s="49"/>
    </row>
    <row r="7" spans="2:6" ht="15.75" thickBot="1" x14ac:dyDescent="0.3">
      <c r="B7" s="75">
        <v>3113</v>
      </c>
      <c r="C7" s="133" t="s">
        <v>36</v>
      </c>
      <c r="D7" s="141">
        <v>860</v>
      </c>
      <c r="E7" s="77" t="s">
        <v>91</v>
      </c>
      <c r="F7" s="78" t="s">
        <v>37</v>
      </c>
    </row>
    <row r="8" spans="2:6" s="20" customFormat="1" x14ac:dyDescent="0.25">
      <c r="B8" s="79">
        <v>3122</v>
      </c>
      <c r="C8" s="134" t="s">
        <v>38</v>
      </c>
      <c r="D8" s="142">
        <v>937</v>
      </c>
      <c r="E8" s="73" t="s">
        <v>39</v>
      </c>
      <c r="F8" s="81" t="s">
        <v>40</v>
      </c>
    </row>
    <row r="9" spans="2:6" ht="58.9" customHeight="1" x14ac:dyDescent="0.25">
      <c r="B9" s="82">
        <v>3123</v>
      </c>
      <c r="C9" s="135" t="s">
        <v>41</v>
      </c>
      <c r="D9" s="140">
        <v>8028</v>
      </c>
      <c r="E9" s="131" t="s">
        <v>95</v>
      </c>
      <c r="F9" s="85" t="s">
        <v>94</v>
      </c>
    </row>
    <row r="10" spans="2:6" ht="60" customHeight="1" x14ac:dyDescent="0.25">
      <c r="B10" s="71">
        <v>3125</v>
      </c>
      <c r="C10" s="126" t="s">
        <v>42</v>
      </c>
      <c r="D10" s="140">
        <v>17766</v>
      </c>
      <c r="E10" s="92" t="s">
        <v>43</v>
      </c>
      <c r="F10" s="11" t="s">
        <v>40</v>
      </c>
    </row>
    <row r="11" spans="2:6" ht="15.75" thickBot="1" x14ac:dyDescent="0.3">
      <c r="B11" s="75">
        <v>3127</v>
      </c>
      <c r="C11" s="138" t="s">
        <v>44</v>
      </c>
      <c r="D11" s="141"/>
      <c r="E11" s="89"/>
      <c r="F11" s="78"/>
    </row>
    <row r="12" spans="2:6" x14ac:dyDescent="0.25">
      <c r="B12" s="90">
        <v>3131</v>
      </c>
      <c r="C12" s="128" t="s">
        <v>45</v>
      </c>
      <c r="D12" s="142">
        <v>1000</v>
      </c>
      <c r="E12" t="s">
        <v>92</v>
      </c>
      <c r="F12" s="117" t="s">
        <v>89</v>
      </c>
    </row>
    <row r="13" spans="2:6" x14ac:dyDescent="0.25">
      <c r="B13" s="82">
        <v>3132</v>
      </c>
      <c r="C13" s="127" t="s">
        <v>46</v>
      </c>
      <c r="D13" s="140">
        <v>3872</v>
      </c>
      <c r="E13" s="86" t="s">
        <v>88</v>
      </c>
      <c r="F13" s="11" t="s">
        <v>40</v>
      </c>
    </row>
    <row r="14" spans="2:6" ht="28.5" customHeight="1" x14ac:dyDescent="0.25">
      <c r="B14" s="82">
        <v>3133</v>
      </c>
      <c r="C14" s="136" t="s">
        <v>47</v>
      </c>
      <c r="D14" s="140">
        <v>1180</v>
      </c>
      <c r="E14" s="92" t="s">
        <v>99</v>
      </c>
      <c r="F14" s="93" t="s">
        <v>96</v>
      </c>
    </row>
    <row r="15" spans="2:6" s="20" customFormat="1" x14ac:dyDescent="0.25">
      <c r="B15" s="71">
        <v>3134</v>
      </c>
      <c r="C15" s="126" t="s">
        <v>48</v>
      </c>
      <c r="D15" s="140">
        <v>242</v>
      </c>
      <c r="E15" s="74" t="s">
        <v>49</v>
      </c>
      <c r="F15" s="94" t="s">
        <v>40</v>
      </c>
    </row>
    <row r="16" spans="2:6" ht="16.899999999999999" customHeight="1" thickBot="1" x14ac:dyDescent="0.3">
      <c r="B16" s="75">
        <v>3135</v>
      </c>
      <c r="C16" s="137" t="s">
        <v>50</v>
      </c>
      <c r="D16" s="141">
        <v>1386</v>
      </c>
      <c r="E16" s="95" t="s">
        <v>90</v>
      </c>
      <c r="F16" s="96" t="s">
        <v>51</v>
      </c>
    </row>
    <row r="17" spans="2:6" x14ac:dyDescent="0.25">
      <c r="B17" s="90">
        <v>3141</v>
      </c>
      <c r="C17" s="134" t="s">
        <v>52</v>
      </c>
      <c r="D17" s="142">
        <v>430</v>
      </c>
      <c r="E17" s="73" t="s">
        <v>53</v>
      </c>
      <c r="F17" s="81" t="s">
        <v>54</v>
      </c>
    </row>
    <row r="18" spans="2:6" ht="30" x14ac:dyDescent="0.25">
      <c r="B18" s="82">
        <v>3142</v>
      </c>
      <c r="C18" s="136" t="s">
        <v>55</v>
      </c>
      <c r="D18" s="140">
        <v>6563</v>
      </c>
      <c r="E18" s="84" t="s">
        <v>56</v>
      </c>
      <c r="F18" s="130" t="s">
        <v>40</v>
      </c>
    </row>
    <row r="19" spans="2:6" x14ac:dyDescent="0.25">
      <c r="B19" s="71">
        <v>3143</v>
      </c>
      <c r="C19" s="127" t="s">
        <v>57</v>
      </c>
      <c r="D19" s="140">
        <v>767</v>
      </c>
      <c r="E19" s="132" t="s">
        <v>93</v>
      </c>
      <c r="F19" s="11" t="s">
        <v>37</v>
      </c>
    </row>
    <row r="20" spans="2:6" x14ac:dyDescent="0.25">
      <c r="B20" s="71">
        <v>3144</v>
      </c>
      <c r="C20" s="136" t="s">
        <v>58</v>
      </c>
      <c r="D20" s="140">
        <v>845</v>
      </c>
      <c r="E20" s="86" t="s">
        <v>59</v>
      </c>
      <c r="F20" s="11" t="s">
        <v>40</v>
      </c>
    </row>
    <row r="21" spans="2:6" ht="15.75" thickBot="1" x14ac:dyDescent="0.3">
      <c r="B21" s="75">
        <v>3145</v>
      </c>
      <c r="C21" s="133" t="s">
        <v>60</v>
      </c>
      <c r="D21" s="141">
        <v>1000</v>
      </c>
      <c r="E21" s="97" t="s">
        <v>61</v>
      </c>
      <c r="F21" s="78" t="s">
        <v>40</v>
      </c>
    </row>
    <row r="22" spans="2:6" ht="15.75" thickBot="1" x14ac:dyDescent="0.3">
      <c r="B22" s="75">
        <v>3147</v>
      </c>
      <c r="C22" s="133" t="s">
        <v>62</v>
      </c>
      <c r="D22" s="141">
        <v>733</v>
      </c>
      <c r="E22" s="97" t="s">
        <v>63</v>
      </c>
      <c r="F22" s="78" t="s">
        <v>37</v>
      </c>
    </row>
    <row r="23" spans="2:6" ht="15.75" thickBot="1" x14ac:dyDescent="0.3">
      <c r="B23" s="75">
        <v>3148</v>
      </c>
      <c r="C23" s="133" t="s">
        <v>64</v>
      </c>
      <c r="D23" s="141">
        <v>500</v>
      </c>
      <c r="E23" s="97" t="s">
        <v>65</v>
      </c>
      <c r="F23" s="78" t="s">
        <v>37</v>
      </c>
    </row>
    <row r="24" spans="2:6" x14ac:dyDescent="0.25">
      <c r="B24" s="82">
        <v>3151</v>
      </c>
      <c r="C24" s="136" t="s">
        <v>66</v>
      </c>
      <c r="D24" s="142">
        <v>200</v>
      </c>
      <c r="E24" s="98" t="s">
        <v>67</v>
      </c>
      <c r="F24" s="99" t="s">
        <v>68</v>
      </c>
    </row>
    <row r="25" spans="2:6" x14ac:dyDescent="0.25">
      <c r="B25" s="71">
        <v>3152</v>
      </c>
      <c r="C25" s="126" t="s">
        <v>69</v>
      </c>
      <c r="D25" s="140">
        <v>350</v>
      </c>
      <c r="E25" s="100" t="s">
        <v>70</v>
      </c>
      <c r="F25" s="139" t="s">
        <v>40</v>
      </c>
    </row>
    <row r="26" spans="2:6" x14ac:dyDescent="0.25">
      <c r="B26" s="71">
        <v>3153</v>
      </c>
      <c r="C26" s="126" t="s">
        <v>71</v>
      </c>
      <c r="D26" s="140">
        <v>0</v>
      </c>
      <c r="E26" s="101" t="s">
        <v>34</v>
      </c>
      <c r="F26" s="94"/>
    </row>
    <row r="27" spans="2:6" ht="15.75" thickBot="1" x14ac:dyDescent="0.3">
      <c r="B27" s="75">
        <v>3154</v>
      </c>
      <c r="C27" s="129" t="s">
        <v>72</v>
      </c>
      <c r="D27" s="141">
        <v>0</v>
      </c>
      <c r="E27" s="103" t="s">
        <v>34</v>
      </c>
      <c r="F27" s="104"/>
    </row>
    <row r="28" spans="2:6" x14ac:dyDescent="0.25">
      <c r="B28" s="79">
        <v>3137</v>
      </c>
      <c r="C28" s="105" t="s">
        <v>73</v>
      </c>
      <c r="D28" s="106"/>
      <c r="E28" s="73"/>
      <c r="F28" s="107"/>
    </row>
    <row r="29" spans="2:6" x14ac:dyDescent="0.25">
      <c r="B29" s="71">
        <v>3701</v>
      </c>
      <c r="C29" s="91" t="s">
        <v>74</v>
      </c>
      <c r="D29" s="72"/>
      <c r="E29" s="108"/>
      <c r="F29" s="11"/>
    </row>
    <row r="30" spans="2:6" ht="90" x14ac:dyDescent="0.25">
      <c r="B30" s="82">
        <v>3702</v>
      </c>
      <c r="C30" s="227" t="s">
        <v>75</v>
      </c>
      <c r="D30" s="229">
        <v>7018</v>
      </c>
      <c r="E30" s="230" t="s">
        <v>218</v>
      </c>
      <c r="F30" s="228" t="s">
        <v>219</v>
      </c>
    </row>
    <row r="31" spans="2:6" x14ac:dyDescent="0.25">
      <c r="B31" s="71">
        <v>3703</v>
      </c>
      <c r="C31" s="109" t="s">
        <v>64</v>
      </c>
      <c r="D31" s="72"/>
      <c r="E31" s="86"/>
      <c r="F31" s="94"/>
    </row>
    <row r="32" spans="2:6" x14ac:dyDescent="0.25">
      <c r="B32" s="82">
        <v>3704</v>
      </c>
      <c r="C32" s="91" t="s">
        <v>76</v>
      </c>
      <c r="D32" s="110"/>
      <c r="E32" s="73"/>
      <c r="F32" s="107"/>
    </row>
    <row r="33" spans="2:6" x14ac:dyDescent="0.25">
      <c r="B33" s="82">
        <v>3705</v>
      </c>
      <c r="C33" s="91" t="s">
        <v>77</v>
      </c>
      <c r="D33" s="83"/>
      <c r="E33" s="92"/>
      <c r="F33" s="11"/>
    </row>
    <row r="34" spans="2:6" x14ac:dyDescent="0.25">
      <c r="B34" s="75">
        <v>3706</v>
      </c>
      <c r="C34" s="102" t="s">
        <v>78</v>
      </c>
      <c r="D34" s="76"/>
      <c r="E34" s="73"/>
      <c r="F34" s="78"/>
    </row>
    <row r="35" spans="2:6" x14ac:dyDescent="0.25">
      <c r="B35" s="111">
        <v>3720</v>
      </c>
      <c r="C35" s="112" t="s">
        <v>79</v>
      </c>
      <c r="D35" s="113"/>
      <c r="E35" s="114"/>
      <c r="F35" s="115"/>
    </row>
    <row r="36" spans="2:6" ht="15" customHeight="1" x14ac:dyDescent="0.25">
      <c r="B36" s="82">
        <v>3721</v>
      </c>
      <c r="C36" s="91" t="s">
        <v>80</v>
      </c>
      <c r="D36" s="80"/>
      <c r="E36" s="116"/>
      <c r="F36" s="117"/>
    </row>
    <row r="37" spans="2:6" x14ac:dyDescent="0.25">
      <c r="B37" s="71">
        <v>3722</v>
      </c>
      <c r="C37" s="109" t="s">
        <v>81</v>
      </c>
      <c r="D37" s="110"/>
      <c r="E37" s="118"/>
      <c r="F37" s="94"/>
    </row>
    <row r="38" spans="2:6" x14ac:dyDescent="0.25">
      <c r="B38" s="82">
        <v>3723</v>
      </c>
      <c r="C38" s="91" t="s">
        <v>82</v>
      </c>
      <c r="D38" s="72"/>
      <c r="E38" s="108"/>
      <c r="F38" s="94"/>
    </row>
    <row r="39" spans="2:6" x14ac:dyDescent="0.25">
      <c r="B39" s="82">
        <v>3724</v>
      </c>
      <c r="C39" s="91" t="s">
        <v>83</v>
      </c>
      <c r="D39" s="72"/>
      <c r="E39" s="101"/>
      <c r="F39" s="119"/>
    </row>
    <row r="40" spans="2:6" x14ac:dyDescent="0.25">
      <c r="B40" s="82">
        <v>3725</v>
      </c>
      <c r="C40" s="91" t="s">
        <v>84</v>
      </c>
      <c r="D40" s="83"/>
      <c r="E40" s="120"/>
      <c r="F40" s="121"/>
    </row>
    <row r="41" spans="2:6" x14ac:dyDescent="0.25">
      <c r="B41" s="71">
        <v>3726</v>
      </c>
      <c r="C41" s="91" t="s">
        <v>85</v>
      </c>
      <c r="D41" s="9"/>
      <c r="E41" s="74"/>
      <c r="F41" s="94"/>
    </row>
    <row r="42" spans="2:6" x14ac:dyDescent="0.25">
      <c r="B42" s="71">
        <v>3727</v>
      </c>
      <c r="C42" s="109" t="s">
        <v>86</v>
      </c>
      <c r="D42" s="83"/>
      <c r="E42" s="120"/>
      <c r="F42" s="122"/>
    </row>
    <row r="43" spans="2:6" x14ac:dyDescent="0.25">
      <c r="B43" s="123">
        <v>3728</v>
      </c>
      <c r="C43" s="87" t="s">
        <v>87</v>
      </c>
      <c r="D43" s="88"/>
      <c r="E43" s="124"/>
      <c r="F43" s="125"/>
    </row>
    <row r="44" spans="2:6" x14ac:dyDescent="0.25">
      <c r="D44" s="143"/>
    </row>
    <row r="45" spans="2:6" x14ac:dyDescent="0.25">
      <c r="D45" s="143"/>
    </row>
    <row r="46" spans="2:6" x14ac:dyDescent="0.25">
      <c r="C46" s="60" t="s">
        <v>22</v>
      </c>
      <c r="D46" s="144">
        <f>SUM(D5:D45)</f>
        <v>53677</v>
      </c>
    </row>
  </sheetData>
  <mergeCells count="5">
    <mergeCell ref="B3:B4"/>
    <mergeCell ref="C3:C4"/>
    <mergeCell ref="D3:D4"/>
    <mergeCell ref="E3:E4"/>
    <mergeCell ref="F3:F4"/>
  </mergeCells>
  <pageMargins left="0.70833333333333304" right="0.70833333333333304" top="0.78749999999999998" bottom="0.78749999999999998" header="0.51180555555555496" footer="0.51180555555555496"/>
  <pageSetup paperSize="9" scale="59" firstPageNumber="0" orientation="landscape" r:id="rId1"/>
</worksheet>
</file>

<file path=docProps/app.xml><?xml version="1.0" encoding="utf-8"?>
<Properties xmlns="http://schemas.openxmlformats.org/officeDocument/2006/extended-properties" xmlns:vt="http://schemas.openxmlformats.org/officeDocument/2006/docPropsVTypes">
  <TotalTime>18</TotalTime>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Plán investic 2021 celkem  </vt:lpstr>
      <vt:lpstr>Fakulta - budovy</vt:lpstr>
      <vt:lpstr>Fakulta - vybavení</vt:lpstr>
      <vt:lpstr>Katedry PřF - přístroje</vt:lpstr>
      <vt:lpstr>'Fakulta - budovy'!Oblast_tisku</vt:lpstr>
      <vt:lpstr>'Fakulta - vybavení'!Oblast_tisku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Jana Zimová</dc:creator>
  <cp:lastModifiedBy>Ing. Lenka Káňová</cp:lastModifiedBy>
  <cp:revision>3</cp:revision>
  <cp:lastPrinted>2021-01-14T08:52:27Z</cp:lastPrinted>
  <dcterms:created xsi:type="dcterms:W3CDTF">2018-01-29T20:12:17Z</dcterms:created>
  <dcterms:modified xsi:type="dcterms:W3CDTF">2021-01-28T07:16:22Z</dcterms:modified>
  <dc:language>cs-CZ</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